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  <sheet name="Tab.D(P)" sheetId="8" r:id="rId8"/>
  </sheets>
  <definedNames/>
  <calcPr fullCalcOnLoad="1"/>
</workbook>
</file>

<file path=xl/sharedStrings.xml><?xml version="1.0" encoding="utf-8"?>
<sst xmlns="http://schemas.openxmlformats.org/spreadsheetml/2006/main" count="750" uniqueCount="208">
  <si>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</si>
  <si>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</si>
  <si>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</si>
  <si>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</si>
  <si>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</si>
  <si>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</si>
  <si>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</si>
  <si>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</si>
  <si>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</si>
  <si>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</si>
  <si>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</si>
  <si>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</si>
  <si>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</si>
  <si>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</si>
  <si>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</si>
  <si>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</si>
  <si>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</si>
  <si>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</si>
  <si>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Nas.</t>
  </si>
  <si>
    <t>Průměr prvních 10 ratingovaných hráčů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</si>
  <si>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</si>
  <si>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</si>
  <si>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</si>
  <si>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</si>
  <si>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</si>
  <si>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</si>
  <si>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</si>
  <si>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</si>
  <si>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</si>
  <si>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</si>
  <si>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</si>
  <si>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</si>
  <si>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</si>
  <si>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</si>
  <si>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</si>
  <si>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</si>
  <si>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</si>
  <si>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</si>
  <si>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</si>
  <si>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</si>
  <si>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</si>
  <si>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</si>
  <si>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</si>
  <si>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</si>
  <si>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</si>
  <si>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</si>
  <si>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</si>
  <si>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</si>
  <si>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</si>
  <si>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</si>
  <si>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</si>
  <si>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</si>
  <si>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</si>
  <si>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</si>
  <si>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</si>
  <si>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</si>
  <si>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</si>
  <si>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</si>
  <si>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</si>
  <si>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</si>
  <si>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</si>
  <si>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</si>
  <si>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</si>
  <si>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</si>
  <si>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</si>
  <si>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</si>
  <si>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</si>
  <si>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</si>
  <si>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</si>
  <si>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</si>
  <si>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</si>
  <si>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</si>
  <si>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</si>
  <si>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</si>
  <si>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</si>
  <si>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</si>
  <si>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</si>
  <si>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Poplatky na zápočet ČS LOK</t>
  </si>
  <si>
    <t>Ceny za absolutní pořadí</t>
  </si>
  <si>
    <t>Cenový fond</t>
  </si>
  <si>
    <t>Pro hráče s 1 bodem bonifikace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</si>
  <si>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</si>
  <si>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</si>
  <si>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</si>
  <si>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</si>
  <si>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</si>
  <si>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</si>
  <si>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</si>
  <si>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</si>
  <si>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</si>
  <si>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</si>
  <si>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</si>
  <si>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</si>
  <si>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</si>
  <si>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</si>
  <si>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</si>
  <si>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2012 jarní část</t>
  </si>
  <si>
    <t>10.1.</t>
  </si>
  <si>
    <t>17.1.</t>
  </si>
  <si>
    <t>7.2.</t>
  </si>
  <si>
    <t>14.2.</t>
  </si>
  <si>
    <t>21.2.</t>
  </si>
  <si>
    <t>6.3.</t>
  </si>
  <si>
    <t>13.3.</t>
  </si>
  <si>
    <t>20.3.</t>
  </si>
  <si>
    <t>3.4.</t>
  </si>
  <si>
    <t>10.4.</t>
  </si>
  <si>
    <t>17.4.</t>
  </si>
  <si>
    <t>31.1.</t>
  </si>
  <si>
    <t>Holeksa</t>
  </si>
  <si>
    <t>Zdeněk</t>
  </si>
  <si>
    <t>Kubala</t>
  </si>
  <si>
    <t>Karel</t>
  </si>
  <si>
    <t>Macíček</t>
  </si>
  <si>
    <t>Jan</t>
  </si>
  <si>
    <t>Milat</t>
  </si>
  <si>
    <t>Patrik</t>
  </si>
  <si>
    <t>Michal</t>
  </si>
  <si>
    <t>Vaníček</t>
  </si>
  <si>
    <t>Klus</t>
  </si>
  <si>
    <t>Milan</t>
  </si>
  <si>
    <t>Lavrišin</t>
  </si>
  <si>
    <t>Zemková</t>
  </si>
  <si>
    <t>Klára</t>
  </si>
  <si>
    <t>Kaňáková</t>
  </si>
  <si>
    <t>Natálka</t>
  </si>
  <si>
    <t>Čech</t>
  </si>
  <si>
    <t>Krkoška</t>
  </si>
  <si>
    <t>Koval</t>
  </si>
  <si>
    <t>Kaňák</t>
  </si>
  <si>
    <t>Vladimír</t>
  </si>
  <si>
    <t>Bebek</t>
  </si>
  <si>
    <t>Ivan</t>
  </si>
  <si>
    <t>Klim</t>
  </si>
  <si>
    <t>Křenek</t>
  </si>
  <si>
    <t>0 - 1</t>
  </si>
  <si>
    <t>1/2</t>
  </si>
  <si>
    <t>1 - 0</t>
  </si>
  <si>
    <t>x</t>
  </si>
  <si>
    <t>Jaroslav</t>
  </si>
  <si>
    <t>5.1.</t>
  </si>
  <si>
    <t>Holeksa Zdeněk</t>
  </si>
  <si>
    <t>Macíček Jan jun.</t>
  </si>
  <si>
    <t>Krkoška Jaroslav</t>
  </si>
  <si>
    <t>27.</t>
  </si>
  <si>
    <t>28.</t>
  </si>
  <si>
    <t>29.</t>
  </si>
  <si>
    <t>Jan (jun.)</t>
  </si>
  <si>
    <t>Hráči</t>
  </si>
  <si>
    <t>Historické údaje otevřených přeborů.</t>
  </si>
  <si>
    <t>Počet zapojených hráčů</t>
  </si>
  <si>
    <t>Saforek</t>
  </si>
  <si>
    <t>1K</t>
  </si>
  <si>
    <t>Saforek Michal</t>
  </si>
  <si>
    <t>30.</t>
  </si>
  <si>
    <t>Havelka</t>
  </si>
  <si>
    <t>Gřesová</t>
  </si>
  <si>
    <t>Kozel</t>
  </si>
  <si>
    <t>Jiří</t>
  </si>
  <si>
    <t>Ondřej</t>
  </si>
  <si>
    <t>Zuzana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</si>
  <si>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</si>
  <si>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</si>
  <si>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</si>
  <si>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</si>
  <si>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</si>
  <si>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</si>
  <si>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</si>
  <si>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</si>
  <si>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</si>
  <si>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Macíček Jan (jun.)</t>
  </si>
  <si>
    <t>Kaňáková Natálka</t>
  </si>
  <si>
    <r>
      <rPr>
        <i/>
        <sz val="10"/>
        <color indexed="30"/>
        <rFont val="Calibri"/>
        <family val="2"/>
      </rPr>
      <t xml:space="preserve">Dobratice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1724</t>
    </r>
  </si>
  <si>
    <r>
      <rPr>
        <i/>
        <sz val="10"/>
        <color indexed="30"/>
        <rFont val="Calibri"/>
        <family val="2"/>
      </rPr>
      <t xml:space="preserve">Brušperk  </t>
    </r>
    <r>
      <rPr>
        <i/>
        <sz val="12"/>
        <color indexed="30"/>
        <rFont val="Calibri"/>
        <family val="2"/>
      </rPr>
      <t xml:space="preserve"> </t>
    </r>
    <r>
      <rPr>
        <sz val="12"/>
        <color indexed="8"/>
        <rFont val="Calibri"/>
        <family val="2"/>
      </rPr>
      <t>1649</t>
    </r>
  </si>
  <si>
    <r>
      <rPr>
        <i/>
        <sz val="10"/>
        <color indexed="30"/>
        <rFont val="Calibri"/>
        <family val="2"/>
      </rPr>
      <t xml:space="preserve">Dobrá   </t>
    </r>
    <r>
      <rPr>
        <sz val="12"/>
        <color indexed="8"/>
        <rFont val="Calibri"/>
        <family val="2"/>
      </rPr>
      <t>1400</t>
    </r>
  </si>
  <si>
    <t>bez ELO</t>
  </si>
  <si>
    <t xml:space="preserve"> barevná zóna hráčů s os.koeficientem nižším o více, nežli 300 ELO bodů - hráči se na ČS LOK započítávají výsledky</t>
  </si>
  <si>
    <t xml:space="preserve">    jakoby odehrané proti hráčům s ELO = vlastní os.koef. - 300</t>
  </si>
  <si>
    <t>barevná zóna partií odehraných proti hráčům bez os.koeficientu - výsledky partií nejdou k zápočtu na ČS LOK</t>
  </si>
  <si>
    <t>Tabulka výpočtu ELO hráčů.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</si>
  <si>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</si>
  <si>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</si>
  <si>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</si>
  <si>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</si>
  <si>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</si>
  <si>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</si>
  <si>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</si>
  <si>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</si>
  <si>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</si>
  <si>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</si>
  <si>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, pro hráče do 20 let s ELO nižším, nežli 2200 je K=25</t>
  </si>
  <si>
    <t>Body s ELO</t>
  </si>
  <si>
    <t>hráči</t>
  </si>
  <si>
    <t>Rozd.</t>
  </si>
  <si>
    <t>Kawulok</t>
  </si>
  <si>
    <t>Aleš</t>
  </si>
  <si>
    <t>Kawulok Aleš</t>
  </si>
  <si>
    <r>
      <rPr>
        <i/>
        <sz val="10"/>
        <color indexed="30"/>
        <rFont val="Calibri"/>
        <family val="2"/>
      </rPr>
      <t xml:space="preserve">Mosty u J.  </t>
    </r>
    <r>
      <rPr>
        <i/>
        <sz val="12"/>
        <color indexed="8"/>
        <rFont val="Calibri"/>
        <family val="2"/>
      </rPr>
      <t>bez ELO</t>
    </r>
  </si>
  <si>
    <t>Vybráno startovné od 22 hráčů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</si>
  <si>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</si>
  <si>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</si>
  <si>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</si>
  <si>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</si>
  <si>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</si>
  <si>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</si>
  <si>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</si>
  <si>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Pozn: pro získání nového ELO potřebuje hráč odehrát minimálně 11 partií proti hráčům se známým osobním koeficientem.</t>
  </si>
  <si>
    <t>Sforek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</si>
</sst>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3.5"/>
      <color indexed="63"/>
      <name val="Arial"/>
      <family val="2"/>
    </font>
    <font>
      <sz val="8"/>
      <color indexed="56"/>
      <name val="Verdana"/>
      <family val="2"/>
    </font>
    <font>
      <b/>
      <sz val="10"/>
      <color indexed="9"/>
      <name val="Verdana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3.5"/>
      <color rgb="FF333333"/>
      <name val="Arial"/>
      <family val="2"/>
    </font>
    <font>
      <sz val="8"/>
      <color rgb="FF021F61"/>
      <name val="Verdana"/>
      <family val="2"/>
    </font>
    <font>
      <b/>
      <sz val="10"/>
      <color rgb="FFFFFFFF"/>
      <name val="Verdana"/>
      <family val="2"/>
    </font>
    <font>
      <i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/>
      <top/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 style="medium"/>
      <top style="medium">
        <color rgb="FFEFEFEF"/>
      </top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/>
    </border>
    <border>
      <left style="medium">
        <color rgb="FFEFEFEF"/>
      </left>
      <right style="medium"/>
      <top style="medium">
        <color rgb="FFEFEFEF"/>
      </top>
      <bottom style="medium"/>
    </border>
    <border>
      <left style="medium"/>
      <right style="medium">
        <color rgb="FFEFEFEF"/>
      </right>
      <top style="medium"/>
      <bottom style="medium"/>
    </border>
    <border>
      <left style="medium">
        <color rgb="FFEFEFEF"/>
      </left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8" fillId="0" borderId="17" xfId="0" applyNumberFormat="1" applyFont="1" applyBorder="1" applyAlignment="1">
      <alignment/>
    </xf>
    <xf numFmtId="164" fontId="68" fillId="0" borderId="0" xfId="0" applyNumberFormat="1" applyFont="1" applyBorder="1" applyAlignment="1">
      <alignment/>
    </xf>
    <xf numFmtId="164" fontId="68" fillId="0" borderId="18" xfId="0" applyNumberFormat="1" applyFont="1" applyBorder="1" applyAlignment="1">
      <alignment/>
    </xf>
    <xf numFmtId="164" fontId="68" fillId="33" borderId="19" xfId="0" applyNumberFormat="1" applyFont="1" applyFill="1" applyBorder="1" applyAlignment="1">
      <alignment/>
    </xf>
    <xf numFmtId="164" fontId="68" fillId="0" borderId="19" xfId="0" applyNumberFormat="1" applyFont="1" applyBorder="1" applyAlignment="1">
      <alignment/>
    </xf>
    <xf numFmtId="164" fontId="68" fillId="0" borderId="16" xfId="0" applyNumberFormat="1" applyFont="1" applyBorder="1" applyAlignment="1">
      <alignment/>
    </xf>
    <xf numFmtId="164" fontId="68" fillId="33" borderId="17" xfId="0" applyNumberFormat="1" applyFont="1" applyFill="1" applyBorder="1" applyAlignment="1">
      <alignment/>
    </xf>
    <xf numFmtId="164" fontId="75" fillId="0" borderId="20" xfId="0" applyNumberFormat="1" applyFont="1" applyBorder="1" applyAlignment="1">
      <alignment/>
    </xf>
    <xf numFmtId="164" fontId="75" fillId="0" borderId="21" xfId="0" applyNumberFormat="1" applyFont="1" applyBorder="1" applyAlignment="1">
      <alignment/>
    </xf>
    <xf numFmtId="164" fontId="75" fillId="0" borderId="0" xfId="0" applyNumberFormat="1" applyFont="1" applyBorder="1" applyAlignment="1">
      <alignment/>
    </xf>
    <xf numFmtId="164" fontId="75" fillId="33" borderId="21" xfId="0" applyNumberFormat="1" applyFont="1" applyFill="1" applyBorder="1" applyAlignment="1">
      <alignment/>
    </xf>
    <xf numFmtId="164" fontId="75" fillId="0" borderId="22" xfId="0" applyNumberFormat="1" applyFont="1" applyBorder="1" applyAlignment="1">
      <alignment/>
    </xf>
    <xf numFmtId="164" fontId="75" fillId="0" borderId="23" xfId="0" applyNumberFormat="1" applyFont="1" applyBorder="1" applyAlignment="1">
      <alignment/>
    </xf>
    <xf numFmtId="164" fontId="75" fillId="33" borderId="23" xfId="0" applyNumberFormat="1" applyFont="1" applyFill="1" applyBorder="1" applyAlignment="1">
      <alignment/>
    </xf>
    <xf numFmtId="164" fontId="68" fillId="0" borderId="10" xfId="0" applyNumberFormat="1" applyFont="1" applyBorder="1" applyAlignment="1">
      <alignment/>
    </xf>
    <xf numFmtId="164" fontId="75" fillId="33" borderId="20" xfId="0" applyNumberFormat="1" applyFont="1" applyFill="1" applyBorder="1" applyAlignment="1">
      <alignment/>
    </xf>
    <xf numFmtId="0" fontId="7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75" fillId="0" borderId="11" xfId="0" applyNumberFormat="1" applyFont="1" applyBorder="1" applyAlignment="1">
      <alignment/>
    </xf>
    <xf numFmtId="0" fontId="77" fillId="0" borderId="0" xfId="0" applyFont="1" applyAlignment="1">
      <alignment/>
    </xf>
    <xf numFmtId="49" fontId="77" fillId="0" borderId="0" xfId="0" applyNumberFormat="1" applyFont="1" applyAlignment="1">
      <alignment horizontal="center"/>
    </xf>
    <xf numFmtId="0" fontId="73" fillId="0" borderId="24" xfId="0" applyFont="1" applyBorder="1" applyAlignment="1">
      <alignment/>
    </xf>
    <xf numFmtId="0" fontId="78" fillId="0" borderId="0" xfId="0" applyFont="1" applyAlignment="1">
      <alignment horizontal="right"/>
    </xf>
    <xf numFmtId="0" fontId="74" fillId="0" borderId="24" xfId="0" applyFont="1" applyBorder="1" applyAlignment="1">
      <alignment/>
    </xf>
    <xf numFmtId="0" fontId="73" fillId="0" borderId="24" xfId="0" applyFont="1" applyBorder="1" applyAlignment="1">
      <alignment horizontal="center"/>
    </xf>
    <xf numFmtId="0" fontId="79" fillId="0" borderId="0" xfId="0" applyFont="1" applyAlignment="1">
      <alignment/>
    </xf>
    <xf numFmtId="0" fontId="73" fillId="0" borderId="25" xfId="0" applyFont="1" applyBorder="1" applyAlignment="1">
      <alignment/>
    </xf>
    <xf numFmtId="0" fontId="73" fillId="0" borderId="26" xfId="0" applyFont="1" applyBorder="1" applyAlignment="1">
      <alignment/>
    </xf>
    <xf numFmtId="165" fontId="78" fillId="0" borderId="25" xfId="0" applyNumberFormat="1" applyFont="1" applyBorder="1" applyAlignment="1">
      <alignment/>
    </xf>
    <xf numFmtId="0" fontId="78" fillId="0" borderId="26" xfId="0" applyFont="1" applyBorder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27" xfId="0" applyFont="1" applyBorder="1" applyAlignment="1">
      <alignment/>
    </xf>
    <xf numFmtId="0" fontId="84" fillId="0" borderId="27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0" borderId="28" xfId="0" applyFont="1" applyBorder="1" applyAlignment="1">
      <alignment/>
    </xf>
    <xf numFmtId="0" fontId="84" fillId="0" borderId="28" xfId="0" applyFont="1" applyFill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83" fillId="0" borderId="0" xfId="0" applyFont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83" fillId="0" borderId="0" xfId="0" applyFont="1" applyBorder="1" applyAlignment="1">
      <alignment horizontal="right"/>
    </xf>
    <xf numFmtId="164" fontId="82" fillId="34" borderId="20" xfId="0" applyNumberFormat="1" applyFont="1" applyFill="1" applyBorder="1" applyAlignment="1">
      <alignment horizontal="center"/>
    </xf>
    <xf numFmtId="164" fontId="82" fillId="34" borderId="11" xfId="0" applyNumberFormat="1" applyFont="1" applyFill="1" applyBorder="1" applyAlignment="1">
      <alignment horizontal="center"/>
    </xf>
    <xf numFmtId="164" fontId="22" fillId="34" borderId="10" xfId="0" applyNumberFormat="1" applyFont="1" applyFill="1" applyBorder="1" applyAlignment="1">
      <alignment horizontal="center"/>
    </xf>
    <xf numFmtId="0" fontId="86" fillId="34" borderId="16" xfId="0" applyFont="1" applyFill="1" applyBorder="1" applyAlignment="1">
      <alignment horizontal="center"/>
    </xf>
    <xf numFmtId="0" fontId="85" fillId="34" borderId="16" xfId="0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right"/>
    </xf>
    <xf numFmtId="164" fontId="82" fillId="34" borderId="0" xfId="0" applyNumberFormat="1" applyFont="1" applyFill="1" applyBorder="1" applyAlignment="1">
      <alignment horizontal="center"/>
    </xf>
    <xf numFmtId="164" fontId="83" fillId="34" borderId="0" xfId="0" applyNumberFormat="1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right"/>
    </xf>
    <xf numFmtId="164" fontId="22" fillId="34" borderId="20" xfId="0" applyNumberFormat="1" applyFont="1" applyFill="1" applyBorder="1" applyAlignment="1">
      <alignment horizontal="center"/>
    </xf>
    <xf numFmtId="164" fontId="22" fillId="34" borderId="11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164" fontId="82" fillId="0" borderId="0" xfId="0" applyNumberFormat="1" applyFont="1" applyBorder="1" applyAlignment="1">
      <alignment horizontal="center"/>
    </xf>
    <xf numFmtId="164" fontId="83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/>
    </xf>
    <xf numFmtId="0" fontId="82" fillId="35" borderId="24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4" fillId="0" borderId="28" xfId="0" applyFont="1" applyBorder="1" applyAlignment="1">
      <alignment horizontal="right"/>
    </xf>
    <xf numFmtId="0" fontId="8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9" fillId="0" borderId="29" xfId="0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4" xfId="0" applyFont="1" applyBorder="1" applyAlignment="1">
      <alignment/>
    </xf>
    <xf numFmtId="0" fontId="92" fillId="0" borderId="24" xfId="0" applyFont="1" applyBorder="1" applyAlignment="1">
      <alignment horizontal="center"/>
    </xf>
    <xf numFmtId="0" fontId="83" fillId="34" borderId="27" xfId="0" applyFont="1" applyFill="1" applyBorder="1" applyAlignment="1">
      <alignment horizontal="center" vertical="center"/>
    </xf>
    <xf numFmtId="0" fontId="83" fillId="34" borderId="27" xfId="0" applyFont="1" applyFill="1" applyBorder="1" applyAlignment="1">
      <alignment/>
    </xf>
    <xf numFmtId="0" fontId="93" fillId="34" borderId="28" xfId="0" applyFont="1" applyFill="1" applyBorder="1" applyAlignment="1">
      <alignment horizontal="center" vertical="center"/>
    </xf>
    <xf numFmtId="0" fontId="83" fillId="34" borderId="28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center" vertical="center"/>
    </xf>
    <xf numFmtId="0" fontId="84" fillId="34" borderId="0" xfId="0" applyFont="1" applyFill="1" applyAlignment="1">
      <alignment horizontal="left"/>
    </xf>
    <xf numFmtId="0" fontId="82" fillId="34" borderId="0" xfId="0" applyFont="1" applyFill="1" applyAlignment="1">
      <alignment/>
    </xf>
    <xf numFmtId="0" fontId="83" fillId="0" borderId="29" xfId="0" applyFont="1" applyBorder="1" applyAlignment="1">
      <alignment horizontal="center"/>
    </xf>
    <xf numFmtId="0" fontId="83" fillId="0" borderId="30" xfId="0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164" fontId="82" fillId="33" borderId="11" xfId="0" applyNumberFormat="1" applyFont="1" applyFill="1" applyBorder="1" applyAlignment="1">
      <alignment horizontal="center"/>
    </xf>
    <xf numFmtId="165" fontId="74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0" fontId="31" fillId="0" borderId="2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19" fillId="36" borderId="16" xfId="0" applyFont="1" applyFill="1" applyBorder="1" applyAlignment="1">
      <alignment horizontal="center"/>
    </xf>
    <xf numFmtId="164" fontId="22" fillId="36" borderId="11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93" fillId="33" borderId="28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49" fontId="95" fillId="0" borderId="0" xfId="0" applyNumberFormat="1" applyFont="1" applyAlignment="1">
      <alignment horizontal="center"/>
    </xf>
    <xf numFmtId="0" fontId="83" fillId="37" borderId="27" xfId="0" applyFont="1" applyFill="1" applyBorder="1" applyAlignment="1">
      <alignment/>
    </xf>
    <xf numFmtId="0" fontId="83" fillId="37" borderId="28" xfId="0" applyFont="1" applyFill="1" applyBorder="1" applyAlignment="1">
      <alignment horizontal="right"/>
    </xf>
    <xf numFmtId="0" fontId="96" fillId="0" borderId="26" xfId="0" applyFont="1" applyBorder="1" applyAlignment="1">
      <alignment/>
    </xf>
    <xf numFmtId="0" fontId="75" fillId="0" borderId="25" xfId="0" applyFont="1" applyBorder="1" applyAlignment="1">
      <alignment/>
    </xf>
    <xf numFmtId="0" fontId="97" fillId="0" borderId="24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34" borderId="27" xfId="0" applyFont="1" applyFill="1" applyBorder="1" applyAlignment="1">
      <alignment/>
    </xf>
    <xf numFmtId="0" fontId="98" fillId="34" borderId="28" xfId="0" applyFont="1" applyFill="1" applyBorder="1" applyAlignment="1">
      <alignment horizontal="right"/>
    </xf>
    <xf numFmtId="164" fontId="68" fillId="23" borderId="17" xfId="0" applyNumberFormat="1" applyFont="1" applyFill="1" applyBorder="1" applyAlignment="1">
      <alignment/>
    </xf>
    <xf numFmtId="164" fontId="75" fillId="23" borderId="21" xfId="0" applyNumberFormat="1" applyFont="1" applyFill="1" applyBorder="1" applyAlignment="1">
      <alignment/>
    </xf>
    <xf numFmtId="164" fontId="68" fillId="23" borderId="19" xfId="0" applyNumberFormat="1" applyFont="1" applyFill="1" applyBorder="1" applyAlignment="1">
      <alignment/>
    </xf>
    <xf numFmtId="164" fontId="75" fillId="23" borderId="23" xfId="0" applyNumberFormat="1" applyFont="1" applyFill="1" applyBorder="1" applyAlignment="1">
      <alignment/>
    </xf>
    <xf numFmtId="164" fontId="68" fillId="38" borderId="17" xfId="0" applyNumberFormat="1" applyFont="1" applyFill="1" applyBorder="1" applyAlignment="1">
      <alignment/>
    </xf>
    <xf numFmtId="164" fontId="75" fillId="38" borderId="21" xfId="0" applyNumberFormat="1" applyFont="1" applyFill="1" applyBorder="1" applyAlignment="1">
      <alignment/>
    </xf>
    <xf numFmtId="164" fontId="68" fillId="38" borderId="19" xfId="0" applyNumberFormat="1" applyFont="1" applyFill="1" applyBorder="1" applyAlignment="1">
      <alignment/>
    </xf>
    <xf numFmtId="164" fontId="75" fillId="38" borderId="23" xfId="0" applyNumberFormat="1" applyFont="1" applyFill="1" applyBorder="1" applyAlignment="1">
      <alignment/>
    </xf>
    <xf numFmtId="164" fontId="68" fillId="33" borderId="31" xfId="0" applyNumberFormat="1" applyFont="1" applyFill="1" applyBorder="1" applyAlignment="1">
      <alignment/>
    </xf>
    <xf numFmtId="164" fontId="75" fillId="33" borderId="32" xfId="0" applyNumberFormat="1" applyFont="1" applyFill="1" applyBorder="1" applyAlignment="1">
      <alignment/>
    </xf>
    <xf numFmtId="0" fontId="99" fillId="34" borderId="28" xfId="0" applyFont="1" applyFill="1" applyBorder="1" applyAlignment="1">
      <alignment horizontal="right"/>
    </xf>
    <xf numFmtId="0" fontId="0" fillId="23" borderId="0" xfId="0" applyFill="1" applyAlignment="1">
      <alignment/>
    </xf>
    <xf numFmtId="0" fontId="0" fillId="38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1" fontId="75" fillId="0" borderId="21" xfId="0" applyNumberFormat="1" applyFont="1" applyBorder="1" applyAlignment="1">
      <alignment/>
    </xf>
    <xf numFmtId="1" fontId="68" fillId="0" borderId="17" xfId="0" applyNumberFormat="1" applyFont="1" applyBorder="1" applyAlignment="1">
      <alignment/>
    </xf>
    <xf numFmtId="1" fontId="68" fillId="23" borderId="17" xfId="0" applyNumberFormat="1" applyFont="1" applyFill="1" applyBorder="1" applyAlignment="1">
      <alignment/>
    </xf>
    <xf numFmtId="1" fontId="75" fillId="23" borderId="21" xfId="0" applyNumberFormat="1" applyFont="1" applyFill="1" applyBorder="1" applyAlignment="1">
      <alignment/>
    </xf>
    <xf numFmtId="1" fontId="68" fillId="33" borderId="17" xfId="0" applyNumberFormat="1" applyFont="1" applyFill="1" applyBorder="1" applyAlignment="1">
      <alignment/>
    </xf>
    <xf numFmtId="1" fontId="75" fillId="33" borderId="21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1" fontId="68" fillId="33" borderId="10" xfId="0" applyNumberFormat="1" applyFont="1" applyFill="1" applyBorder="1" applyAlignment="1">
      <alignment/>
    </xf>
    <xf numFmtId="1" fontId="68" fillId="23" borderId="31" xfId="0" applyNumberFormat="1" applyFont="1" applyFill="1" applyBorder="1" applyAlignment="1">
      <alignment/>
    </xf>
    <xf numFmtId="1" fontId="75" fillId="33" borderId="11" xfId="0" applyNumberFormat="1" applyFont="1" applyFill="1" applyBorder="1" applyAlignment="1">
      <alignment/>
    </xf>
    <xf numFmtId="1" fontId="75" fillId="23" borderId="32" xfId="0" applyNumberFormat="1" applyFont="1" applyFill="1" applyBorder="1" applyAlignment="1">
      <alignment/>
    </xf>
    <xf numFmtId="1" fontId="68" fillId="0" borderId="10" xfId="0" applyNumberFormat="1" applyFont="1" applyBorder="1" applyAlignment="1">
      <alignment/>
    </xf>
    <xf numFmtId="1" fontId="75" fillId="0" borderId="11" xfId="0" applyNumberFormat="1" applyFont="1" applyBorder="1" applyAlignment="1">
      <alignment/>
    </xf>
    <xf numFmtId="1" fontId="68" fillId="0" borderId="31" xfId="0" applyNumberFormat="1" applyFont="1" applyBorder="1" applyAlignment="1">
      <alignment/>
    </xf>
    <xf numFmtId="1" fontId="75" fillId="0" borderId="32" xfId="0" applyNumberFormat="1" applyFont="1" applyBorder="1" applyAlignment="1">
      <alignment/>
    </xf>
    <xf numFmtId="1" fontId="68" fillId="33" borderId="31" xfId="0" applyNumberFormat="1" applyFont="1" applyFill="1" applyBorder="1" applyAlignment="1">
      <alignment/>
    </xf>
    <xf numFmtId="1" fontId="75" fillId="33" borderId="32" xfId="0" applyNumberFormat="1" applyFont="1" applyFill="1" applyBorder="1" applyAlignment="1">
      <alignment/>
    </xf>
    <xf numFmtId="0" fontId="100" fillId="0" borderId="23" xfId="0" applyFont="1" applyBorder="1" applyAlignment="1">
      <alignment/>
    </xf>
    <xf numFmtId="0" fontId="10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35" xfId="0" applyFill="1" applyBorder="1" applyAlignment="1">
      <alignment/>
    </xf>
    <xf numFmtId="0" fontId="100" fillId="0" borderId="23" xfId="0" applyFont="1" applyBorder="1" applyAlignment="1">
      <alignment horizontal="center"/>
    </xf>
    <xf numFmtId="0" fontId="100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64" fontId="68" fillId="0" borderId="27" xfId="0" applyNumberFormat="1" applyFont="1" applyBorder="1" applyAlignment="1">
      <alignment/>
    </xf>
    <xf numFmtId="164" fontId="75" fillId="0" borderId="30" xfId="0" applyNumberFormat="1" applyFont="1" applyBorder="1" applyAlignment="1">
      <alignment/>
    </xf>
    <xf numFmtId="0" fontId="83" fillId="23" borderId="27" xfId="0" applyFont="1" applyFill="1" applyBorder="1" applyAlignment="1">
      <alignment/>
    </xf>
    <xf numFmtId="0" fontId="83" fillId="23" borderId="28" xfId="0" applyFont="1" applyFill="1" applyBorder="1" applyAlignment="1">
      <alignment horizontal="right"/>
    </xf>
    <xf numFmtId="1" fontId="82" fillId="35" borderId="24" xfId="0" applyNumberFormat="1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89" fillId="37" borderId="27" xfId="0" applyFont="1" applyFill="1" applyBorder="1" applyAlignment="1">
      <alignment horizontal="center"/>
    </xf>
    <xf numFmtId="0" fontId="89" fillId="37" borderId="28" xfId="0" applyFont="1" applyFill="1" applyBorder="1" applyAlignment="1">
      <alignment horizontal="center"/>
    </xf>
    <xf numFmtId="0" fontId="89" fillId="39" borderId="27" xfId="0" applyFont="1" applyFill="1" applyBorder="1" applyAlignment="1">
      <alignment horizontal="center"/>
    </xf>
    <xf numFmtId="0" fontId="89" fillId="39" borderId="28" xfId="0" applyFont="1" applyFill="1" applyBorder="1" applyAlignment="1">
      <alignment horizontal="center"/>
    </xf>
    <xf numFmtId="0" fontId="89" fillId="38" borderId="27" xfId="0" applyFont="1" applyFill="1" applyBorder="1" applyAlignment="1">
      <alignment horizontal="center"/>
    </xf>
    <xf numFmtId="0" fontId="89" fillId="38" borderId="28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89" fillId="34" borderId="0" xfId="0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1" fontId="100" fillId="0" borderId="24" xfId="0" applyNumberFormat="1" applyFont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  <xf numFmtId="0" fontId="98" fillId="34" borderId="0" xfId="0" applyFont="1" applyFill="1" applyBorder="1" applyAlignment="1">
      <alignment horizontal="right"/>
    </xf>
    <xf numFmtId="1" fontId="75" fillId="0" borderId="0" xfId="0" applyNumberFormat="1" applyFont="1" applyBorder="1" applyAlignment="1">
      <alignment/>
    </xf>
    <xf numFmtId="1" fontId="100" fillId="0" borderId="0" xfId="0" applyNumberFormat="1" applyFont="1" applyBorder="1" applyAlignment="1">
      <alignment horizontal="center" vertical="center"/>
    </xf>
    <xf numFmtId="164" fontId="100" fillId="0" borderId="0" xfId="0" applyNumberFormat="1" applyFont="1" applyBorder="1" applyAlignment="1">
      <alignment horizontal="center" vertical="center"/>
    </xf>
    <xf numFmtId="166" fontId="100" fillId="0" borderId="0" xfId="0" applyNumberFormat="1" applyFont="1" applyBorder="1" applyAlignment="1">
      <alignment horizontal="center" vertical="center"/>
    </xf>
    <xf numFmtId="1" fontId="75" fillId="34" borderId="0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3" fillId="0" borderId="0" xfId="0" applyFont="1" applyAlignment="1">
      <alignment/>
    </xf>
    <xf numFmtId="0" fontId="104" fillId="40" borderId="36" xfId="0" applyFont="1" applyFill="1" applyBorder="1" applyAlignment="1">
      <alignment wrapText="1"/>
    </xf>
    <xf numFmtId="0" fontId="104" fillId="40" borderId="37" xfId="0" applyFont="1" applyFill="1" applyBorder="1" applyAlignment="1">
      <alignment wrapText="1"/>
    </xf>
    <xf numFmtId="0" fontId="104" fillId="40" borderId="38" xfId="0" applyFont="1" applyFill="1" applyBorder="1" applyAlignment="1">
      <alignment wrapText="1"/>
    </xf>
    <xf numFmtId="0" fontId="104" fillId="40" borderId="39" xfId="0" applyFont="1" applyFill="1" applyBorder="1" applyAlignment="1">
      <alignment wrapText="1"/>
    </xf>
    <xf numFmtId="0" fontId="104" fillId="40" borderId="40" xfId="0" applyFont="1" applyFill="1" applyBorder="1" applyAlignment="1">
      <alignment wrapText="1"/>
    </xf>
    <xf numFmtId="0" fontId="104" fillId="40" borderId="41" xfId="0" applyFont="1" applyFill="1" applyBorder="1" applyAlignment="1">
      <alignment wrapText="1"/>
    </xf>
    <xf numFmtId="0" fontId="105" fillId="41" borderId="42" xfId="0" applyFont="1" applyFill="1" applyBorder="1" applyAlignment="1">
      <alignment horizontal="center" vertical="center" wrapText="1"/>
    </xf>
    <xf numFmtId="0" fontId="105" fillId="41" borderId="43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1" fontId="106" fillId="23" borderId="0" xfId="0" applyNumberFormat="1" applyFont="1" applyFill="1" applyBorder="1" applyAlignment="1">
      <alignment/>
    </xf>
    <xf numFmtId="1" fontId="75" fillId="23" borderId="0" xfId="0" applyNumberFormat="1" applyFont="1" applyFill="1" applyBorder="1" applyAlignment="1">
      <alignment/>
    </xf>
    <xf numFmtId="0" fontId="0" fillId="23" borderId="0" xfId="0" applyFill="1" applyBorder="1" applyAlignment="1">
      <alignment/>
    </xf>
    <xf numFmtId="164" fontId="75" fillId="23" borderId="0" xfId="0" applyNumberFormat="1" applyFont="1" applyFill="1" applyBorder="1" applyAlignment="1">
      <alignment/>
    </xf>
    <xf numFmtId="1" fontId="100" fillId="23" borderId="0" xfId="0" applyNumberFormat="1" applyFont="1" applyFill="1" applyBorder="1" applyAlignment="1">
      <alignment horizontal="center" vertical="center"/>
    </xf>
    <xf numFmtId="164" fontId="100" fillId="23" borderId="0" xfId="0" applyNumberFormat="1" applyFont="1" applyFill="1" applyBorder="1" applyAlignment="1">
      <alignment horizontal="center" vertical="center"/>
    </xf>
    <xf numFmtId="164" fontId="83" fillId="34" borderId="31" xfId="0" applyNumberFormat="1" applyFont="1" applyFill="1" applyBorder="1" applyAlignment="1">
      <alignment horizontal="center" vertical="center"/>
    </xf>
    <xf numFmtId="164" fontId="83" fillId="34" borderId="32" xfId="0" applyNumberFormat="1" applyFont="1" applyFill="1" applyBorder="1" applyAlignment="1">
      <alignment horizontal="center" vertical="center"/>
    </xf>
    <xf numFmtId="164" fontId="83" fillId="38" borderId="31" xfId="0" applyNumberFormat="1" applyFont="1" applyFill="1" applyBorder="1" applyAlignment="1">
      <alignment horizontal="center" vertical="center"/>
    </xf>
    <xf numFmtId="164" fontId="83" fillId="38" borderId="32" xfId="0" applyNumberFormat="1" applyFont="1" applyFill="1" applyBorder="1" applyAlignment="1">
      <alignment horizontal="center" vertical="center"/>
    </xf>
    <xf numFmtId="164" fontId="83" fillId="13" borderId="31" xfId="0" applyNumberFormat="1" applyFont="1" applyFill="1" applyBorder="1" applyAlignment="1">
      <alignment horizontal="center" vertical="center"/>
    </xf>
    <xf numFmtId="164" fontId="83" fillId="13" borderId="32" xfId="0" applyNumberFormat="1" applyFont="1" applyFill="1" applyBorder="1" applyAlignment="1">
      <alignment horizontal="center" vertical="center"/>
    </xf>
    <xf numFmtId="164" fontId="83" fillId="42" borderId="31" xfId="0" applyNumberFormat="1" applyFont="1" applyFill="1" applyBorder="1" applyAlignment="1">
      <alignment horizontal="center" vertical="center"/>
    </xf>
    <xf numFmtId="164" fontId="83" fillId="42" borderId="32" xfId="0" applyNumberFormat="1" applyFont="1" applyFill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166" fontId="82" fillId="34" borderId="31" xfId="0" applyNumberFormat="1" applyFont="1" applyFill="1" applyBorder="1" applyAlignment="1">
      <alignment horizontal="center" vertical="center"/>
    </xf>
    <xf numFmtId="166" fontId="82" fillId="34" borderId="32" xfId="0" applyNumberFormat="1" applyFont="1" applyFill="1" applyBorder="1" applyAlignment="1">
      <alignment horizontal="center" vertical="center"/>
    </xf>
    <xf numFmtId="164" fontId="100" fillId="0" borderId="31" xfId="0" applyNumberFormat="1" applyFont="1" applyBorder="1" applyAlignment="1">
      <alignment horizontal="center" vertical="center"/>
    </xf>
    <xf numFmtId="164" fontId="100" fillId="0" borderId="44" xfId="0" applyNumberFormat="1" applyFont="1" applyBorder="1" applyAlignment="1">
      <alignment horizontal="center" vertical="center"/>
    </xf>
    <xf numFmtId="164" fontId="73" fillId="0" borderId="45" xfId="0" applyNumberFormat="1" applyFont="1" applyBorder="1" applyAlignment="1">
      <alignment horizontal="center" vertical="center"/>
    </xf>
    <xf numFmtId="164" fontId="73" fillId="0" borderId="44" xfId="0" applyNumberFormat="1" applyFont="1" applyBorder="1" applyAlignment="1">
      <alignment horizontal="center" vertical="center"/>
    </xf>
    <xf numFmtId="164" fontId="73" fillId="0" borderId="31" xfId="0" applyNumberFormat="1" applyFont="1" applyBorder="1" applyAlignment="1">
      <alignment horizontal="center" vertical="center"/>
    </xf>
    <xf numFmtId="164" fontId="73" fillId="0" borderId="32" xfId="0" applyNumberFormat="1" applyFont="1" applyBorder="1" applyAlignment="1">
      <alignment horizontal="center" vertical="center"/>
    </xf>
    <xf numFmtId="164" fontId="73" fillId="0" borderId="46" xfId="0" applyNumberFormat="1" applyFont="1" applyBorder="1" applyAlignment="1">
      <alignment horizontal="center" vertical="center"/>
    </xf>
    <xf numFmtId="164" fontId="73" fillId="0" borderId="47" xfId="0" applyNumberFormat="1" applyFont="1" applyBorder="1" applyAlignment="1">
      <alignment horizontal="center" vertical="center"/>
    </xf>
    <xf numFmtId="164" fontId="100" fillId="0" borderId="27" xfId="0" applyNumberFormat="1" applyFont="1" applyBorder="1" applyAlignment="1">
      <alignment horizontal="center" vertical="center"/>
    </xf>
    <xf numFmtId="164" fontId="100" fillId="0" borderId="28" xfId="0" applyNumberFormat="1" applyFont="1" applyBorder="1" applyAlignment="1">
      <alignment horizontal="center" vertical="center"/>
    </xf>
    <xf numFmtId="1" fontId="100" fillId="0" borderId="24" xfId="0" applyNumberFormat="1" applyFont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  <xf numFmtId="1" fontId="100" fillId="23" borderId="24" xfId="0" applyNumberFormat="1" applyFont="1" applyFill="1" applyBorder="1" applyAlignment="1">
      <alignment horizontal="center" vertical="center"/>
    </xf>
    <xf numFmtId="164" fontId="100" fillId="0" borderId="24" xfId="0" applyNumberFormat="1" applyFont="1" applyBorder="1" applyAlignment="1">
      <alignment horizontal="center" vertical="center"/>
    </xf>
    <xf numFmtId="1" fontId="100" fillId="0" borderId="19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V19" sqref="V19"/>
    </sheetView>
  </sheetViews>
  <sheetFormatPr defaultColWidth="8.7109375" defaultRowHeight="15"/>
  <cols>
    <col min="1" max="1" width="3.421875" style="101" customWidth="1"/>
    <col min="2" max="2" width="6.00390625" style="50" customWidth="1"/>
    <col min="3" max="3" width="12.57421875" style="50" customWidth="1"/>
    <col min="4" max="4" width="0.85546875" style="48" customWidth="1"/>
    <col min="5" max="5" width="3.8515625" style="49" customWidth="1"/>
    <col min="6" max="19" width="4.7109375" style="50" customWidth="1"/>
    <col min="20" max="31" width="4.00390625" style="50" customWidth="1"/>
    <col min="32" max="32" width="0.71875" style="50" customWidth="1"/>
    <col min="33" max="16384" width="8.7109375" style="50" customWidth="1"/>
  </cols>
  <sheetData>
    <row r="1" spans="2:17" ht="17.25">
      <c r="B1" s="46" t="s">
        <v>0</v>
      </c>
      <c r="Q1" s="51" t="s">
        <v>96</v>
      </c>
    </row>
    <row r="3" spans="1:3" ht="18" thickBot="1">
      <c r="A3" s="120" t="s">
        <v>86</v>
      </c>
      <c r="B3" s="121"/>
      <c r="C3" s="121"/>
    </row>
    <row r="4" spans="1:31" s="55" customFormat="1" ht="17.25">
      <c r="A4" s="104"/>
      <c r="B4" s="52" t="s">
        <v>2</v>
      </c>
      <c r="C4" s="52" t="s">
        <v>4</v>
      </c>
      <c r="D4" s="54"/>
      <c r="E4" s="194" t="s">
        <v>18</v>
      </c>
      <c r="F4" s="241" t="s">
        <v>5</v>
      </c>
      <c r="G4" s="242"/>
      <c r="H4" s="245" t="s">
        <v>6</v>
      </c>
      <c r="I4" s="242"/>
      <c r="J4" s="245" t="s">
        <v>7</v>
      </c>
      <c r="K4" s="242"/>
      <c r="L4" s="245" t="s">
        <v>8</v>
      </c>
      <c r="M4" s="242"/>
      <c r="N4" s="245" t="s">
        <v>9</v>
      </c>
      <c r="O4" s="242"/>
      <c r="P4" s="245" t="s">
        <v>10</v>
      </c>
      <c r="Q4" s="242"/>
      <c r="R4" s="245" t="s">
        <v>11</v>
      </c>
      <c r="S4" s="242"/>
      <c r="T4" s="245" t="s">
        <v>12</v>
      </c>
      <c r="U4" s="242"/>
      <c r="V4" s="245" t="s">
        <v>13</v>
      </c>
      <c r="W4" s="242"/>
      <c r="X4" s="245" t="s">
        <v>14</v>
      </c>
      <c r="Y4" s="242"/>
      <c r="Z4" s="245" t="s">
        <v>15</v>
      </c>
      <c r="AA4" s="242"/>
      <c r="AB4" s="245" t="s">
        <v>16</v>
      </c>
      <c r="AC4" s="242"/>
      <c r="AD4" s="245" t="s">
        <v>17</v>
      </c>
      <c r="AE4" s="242"/>
    </row>
    <row r="5" spans="1:31" s="55" customFormat="1" ht="18" thickBot="1">
      <c r="A5" s="105"/>
      <c r="B5" s="56" t="s">
        <v>3</v>
      </c>
      <c r="C5" s="100" t="s">
        <v>1</v>
      </c>
      <c r="D5" s="58"/>
      <c r="E5" s="195" t="s">
        <v>85</v>
      </c>
      <c r="F5" s="243" t="s">
        <v>140</v>
      </c>
      <c r="G5" s="244"/>
      <c r="H5" s="246" t="s">
        <v>97</v>
      </c>
      <c r="I5" s="244"/>
      <c r="J5" s="246" t="s">
        <v>98</v>
      </c>
      <c r="K5" s="244"/>
      <c r="L5" s="246" t="s">
        <v>108</v>
      </c>
      <c r="M5" s="244"/>
      <c r="N5" s="246" t="s">
        <v>99</v>
      </c>
      <c r="O5" s="244"/>
      <c r="P5" s="246" t="s">
        <v>100</v>
      </c>
      <c r="Q5" s="244"/>
      <c r="R5" s="246" t="s">
        <v>101</v>
      </c>
      <c r="S5" s="244"/>
      <c r="T5" s="246" t="s">
        <v>102</v>
      </c>
      <c r="U5" s="244"/>
      <c r="V5" s="246" t="s">
        <v>103</v>
      </c>
      <c r="W5" s="244"/>
      <c r="X5" s="246" t="s">
        <v>104</v>
      </c>
      <c r="Y5" s="244"/>
      <c r="Z5" s="246" t="s">
        <v>105</v>
      </c>
      <c r="AA5" s="244"/>
      <c r="AB5" s="246" t="s">
        <v>106</v>
      </c>
      <c r="AC5" s="244"/>
      <c r="AD5" s="246" t="s">
        <v>107</v>
      </c>
      <c r="AE5" s="244"/>
    </row>
    <row r="6" spans="1:31" ht="17.25">
      <c r="A6" s="122" t="s">
        <v>23</v>
      </c>
      <c r="B6" s="115">
        <v>1</v>
      </c>
      <c r="C6" s="138" t="s">
        <v>109</v>
      </c>
      <c r="D6" s="75"/>
      <c r="E6" s="196">
        <v>2</v>
      </c>
      <c r="F6" s="68">
        <v>6</v>
      </c>
      <c r="G6" s="235">
        <v>2</v>
      </c>
      <c r="H6" s="69">
        <v>14</v>
      </c>
      <c r="I6" s="235">
        <v>3</v>
      </c>
      <c r="J6" s="69">
        <v>7</v>
      </c>
      <c r="K6" s="237">
        <v>4</v>
      </c>
      <c r="L6" s="68">
        <v>2</v>
      </c>
      <c r="M6" s="237">
        <v>4.5</v>
      </c>
      <c r="N6" s="69">
        <v>4</v>
      </c>
      <c r="O6" s="239">
        <v>5.5</v>
      </c>
      <c r="P6" s="68">
        <v>6</v>
      </c>
      <c r="Q6" s="239">
        <v>6.5</v>
      </c>
      <c r="R6" s="63">
        <v>4</v>
      </c>
      <c r="S6" s="239">
        <v>7.5</v>
      </c>
      <c r="T6" s="63"/>
      <c r="U6" s="233"/>
      <c r="V6" s="62"/>
      <c r="W6" s="233"/>
      <c r="X6" s="62"/>
      <c r="Y6" s="233"/>
      <c r="Z6" s="63"/>
      <c r="AA6" s="233"/>
      <c r="AB6" s="60"/>
      <c r="AC6" s="233"/>
      <c r="AD6" s="62"/>
      <c r="AE6" s="233"/>
    </row>
    <row r="7" spans="1:31" ht="18" thickBot="1">
      <c r="A7" s="123"/>
      <c r="B7" s="117">
        <v>2154</v>
      </c>
      <c r="C7" s="139" t="s">
        <v>110</v>
      </c>
      <c r="D7" s="76"/>
      <c r="E7" s="197"/>
      <c r="F7" s="65">
        <v>0</v>
      </c>
      <c r="G7" s="236"/>
      <c r="H7" s="65">
        <v>1</v>
      </c>
      <c r="I7" s="236"/>
      <c r="J7" s="65">
        <v>1</v>
      </c>
      <c r="K7" s="238"/>
      <c r="L7" s="65">
        <v>0.5</v>
      </c>
      <c r="M7" s="238"/>
      <c r="N7" s="65">
        <v>1</v>
      </c>
      <c r="O7" s="240"/>
      <c r="P7" s="65">
        <v>1</v>
      </c>
      <c r="Q7" s="240"/>
      <c r="R7" s="66">
        <v>1</v>
      </c>
      <c r="S7" s="240"/>
      <c r="T7" s="66"/>
      <c r="U7" s="234"/>
      <c r="V7" s="66"/>
      <c r="W7" s="234"/>
      <c r="X7" s="66"/>
      <c r="Y7" s="234"/>
      <c r="Z7" s="66"/>
      <c r="AA7" s="234"/>
      <c r="AB7" s="66"/>
      <c r="AC7" s="234"/>
      <c r="AD7" s="66"/>
      <c r="AE7" s="234"/>
    </row>
    <row r="8" spans="1:31" ht="18" thickBot="1">
      <c r="A8" s="122" t="s">
        <v>24</v>
      </c>
      <c r="B8" s="115">
        <v>2</v>
      </c>
      <c r="C8" s="116" t="s">
        <v>164</v>
      </c>
      <c r="D8" s="75"/>
      <c r="E8" s="196">
        <v>2</v>
      </c>
      <c r="F8" s="124" t="s">
        <v>138</v>
      </c>
      <c r="G8" s="237">
        <v>2.5</v>
      </c>
      <c r="H8" s="124" t="s">
        <v>138</v>
      </c>
      <c r="I8" s="235">
        <v>3</v>
      </c>
      <c r="J8" s="124" t="s">
        <v>138</v>
      </c>
      <c r="K8" s="235">
        <v>3.5</v>
      </c>
      <c r="L8" s="62">
        <v>1</v>
      </c>
      <c r="M8" s="235">
        <v>4</v>
      </c>
      <c r="N8" s="68">
        <v>5</v>
      </c>
      <c r="O8" s="237">
        <v>5</v>
      </c>
      <c r="P8" s="68">
        <v>4</v>
      </c>
      <c r="Q8" s="237">
        <v>6</v>
      </c>
      <c r="R8" s="69">
        <v>8</v>
      </c>
      <c r="S8" s="237">
        <v>7</v>
      </c>
      <c r="T8" s="60"/>
      <c r="U8" s="233"/>
      <c r="V8" s="63"/>
      <c r="W8" s="233"/>
      <c r="X8" s="63"/>
      <c r="Y8" s="233"/>
      <c r="Z8" s="62"/>
      <c r="AA8" s="233"/>
      <c r="AB8" s="63"/>
      <c r="AC8" s="233"/>
      <c r="AD8" s="62"/>
      <c r="AE8" s="233"/>
    </row>
    <row r="9" spans="1:31" ht="18" thickBot="1">
      <c r="A9" s="123"/>
      <c r="B9" s="117">
        <v>2072</v>
      </c>
      <c r="C9" s="118" t="s">
        <v>169</v>
      </c>
      <c r="D9" s="76"/>
      <c r="E9" s="197"/>
      <c r="F9" s="125">
        <v>0.5</v>
      </c>
      <c r="G9" s="238"/>
      <c r="H9" s="125">
        <v>0.5</v>
      </c>
      <c r="I9" s="236"/>
      <c r="J9" s="125">
        <v>0.5</v>
      </c>
      <c r="K9" s="236"/>
      <c r="L9" s="66">
        <v>0.5</v>
      </c>
      <c r="M9" s="236"/>
      <c r="N9" s="66">
        <v>1</v>
      </c>
      <c r="O9" s="238"/>
      <c r="P9" s="66">
        <v>1</v>
      </c>
      <c r="Q9" s="238"/>
      <c r="R9" s="66">
        <v>1</v>
      </c>
      <c r="S9" s="238"/>
      <c r="T9" s="66"/>
      <c r="U9" s="234"/>
      <c r="V9" s="67"/>
      <c r="W9" s="234"/>
      <c r="X9" s="67"/>
      <c r="Y9" s="234"/>
      <c r="Z9" s="66"/>
      <c r="AA9" s="234"/>
      <c r="AB9" s="66"/>
      <c r="AC9" s="234"/>
      <c r="AD9" s="66"/>
      <c r="AE9" s="234"/>
    </row>
    <row r="10" spans="1:31" ht="17.25">
      <c r="A10" s="122" t="s">
        <v>25</v>
      </c>
      <c r="B10" s="115">
        <v>6</v>
      </c>
      <c r="C10" s="116" t="s">
        <v>115</v>
      </c>
      <c r="D10" s="75"/>
      <c r="E10" s="196">
        <v>2</v>
      </c>
      <c r="F10" s="69">
        <v>1</v>
      </c>
      <c r="G10" s="239">
        <v>3</v>
      </c>
      <c r="H10" s="63">
        <v>7</v>
      </c>
      <c r="I10" s="237">
        <v>3.5</v>
      </c>
      <c r="J10" s="68">
        <v>4</v>
      </c>
      <c r="K10" s="235">
        <v>3.5</v>
      </c>
      <c r="L10" s="69">
        <v>15</v>
      </c>
      <c r="M10" s="237">
        <v>4.5</v>
      </c>
      <c r="N10" s="124" t="s">
        <v>138</v>
      </c>
      <c r="O10" s="237">
        <v>5</v>
      </c>
      <c r="P10" s="62">
        <v>1</v>
      </c>
      <c r="Q10" s="233">
        <v>5</v>
      </c>
      <c r="R10" s="68">
        <v>12</v>
      </c>
      <c r="S10" s="235">
        <v>6</v>
      </c>
      <c r="T10" s="60"/>
      <c r="U10" s="233"/>
      <c r="V10" s="62"/>
      <c r="W10" s="233"/>
      <c r="X10" s="63"/>
      <c r="Y10" s="233"/>
      <c r="Z10" s="60"/>
      <c r="AA10" s="233"/>
      <c r="AB10" s="60"/>
      <c r="AC10" s="233"/>
      <c r="AD10" s="63"/>
      <c r="AE10" s="233"/>
    </row>
    <row r="11" spans="1:31" ht="18" thickBot="1">
      <c r="A11" s="123"/>
      <c r="B11" s="117">
        <v>1940</v>
      </c>
      <c r="C11" s="118" t="s">
        <v>116</v>
      </c>
      <c r="D11" s="76"/>
      <c r="E11" s="197"/>
      <c r="F11" s="65">
        <v>1</v>
      </c>
      <c r="G11" s="240"/>
      <c r="H11" s="66">
        <v>0.5</v>
      </c>
      <c r="I11" s="238"/>
      <c r="J11" s="66">
        <v>0</v>
      </c>
      <c r="K11" s="236"/>
      <c r="L11" s="66">
        <v>1</v>
      </c>
      <c r="M11" s="238"/>
      <c r="N11" s="125">
        <v>0.5</v>
      </c>
      <c r="O11" s="238"/>
      <c r="P11" s="66">
        <v>0</v>
      </c>
      <c r="Q11" s="234"/>
      <c r="R11" s="66">
        <v>1</v>
      </c>
      <c r="S11" s="236"/>
      <c r="T11" s="66"/>
      <c r="U11" s="234"/>
      <c r="V11" s="66"/>
      <c r="W11" s="234"/>
      <c r="X11" s="66"/>
      <c r="Y11" s="234"/>
      <c r="Z11" s="66"/>
      <c r="AA11" s="234"/>
      <c r="AB11" s="66"/>
      <c r="AC11" s="234"/>
      <c r="AD11" s="66"/>
      <c r="AE11" s="234"/>
    </row>
    <row r="12" spans="1:31" ht="17.25">
      <c r="A12" s="122" t="s">
        <v>26</v>
      </c>
      <c r="B12" s="115">
        <v>3</v>
      </c>
      <c r="C12" s="116" t="s">
        <v>157</v>
      </c>
      <c r="D12" s="75"/>
      <c r="E12" s="196">
        <v>2</v>
      </c>
      <c r="F12" s="124" t="s">
        <v>138</v>
      </c>
      <c r="G12" s="233">
        <v>2</v>
      </c>
      <c r="H12" s="124" t="s">
        <v>138</v>
      </c>
      <c r="I12" s="233">
        <v>2.5</v>
      </c>
      <c r="J12" s="124" t="s">
        <v>138</v>
      </c>
      <c r="K12" s="233">
        <v>3</v>
      </c>
      <c r="L12" s="62">
        <v>5</v>
      </c>
      <c r="M12" s="233">
        <v>3.5</v>
      </c>
      <c r="N12" s="124" t="s">
        <v>138</v>
      </c>
      <c r="O12" s="233">
        <v>4</v>
      </c>
      <c r="P12" s="124" t="s">
        <v>138</v>
      </c>
      <c r="Q12" s="233">
        <v>4.5</v>
      </c>
      <c r="R12" s="68">
        <v>7</v>
      </c>
      <c r="S12" s="233">
        <v>5.5</v>
      </c>
      <c r="T12" s="62"/>
      <c r="U12" s="233"/>
      <c r="V12" s="63"/>
      <c r="W12" s="233"/>
      <c r="X12" s="62"/>
      <c r="Y12" s="233"/>
      <c r="Z12" s="62"/>
      <c r="AA12" s="233"/>
      <c r="AB12" s="63"/>
      <c r="AC12" s="233"/>
      <c r="AD12" s="63"/>
      <c r="AE12" s="233"/>
    </row>
    <row r="13" spans="1:31" ht="18" thickBot="1">
      <c r="A13" s="123"/>
      <c r="B13" s="117">
        <v>2065</v>
      </c>
      <c r="C13" s="118" t="s">
        <v>158</v>
      </c>
      <c r="D13" s="76"/>
      <c r="E13" s="197"/>
      <c r="F13" s="66">
        <v>0</v>
      </c>
      <c r="G13" s="234"/>
      <c r="H13" s="125">
        <v>0.5</v>
      </c>
      <c r="I13" s="234"/>
      <c r="J13" s="125">
        <v>0.5</v>
      </c>
      <c r="K13" s="234"/>
      <c r="L13" s="66">
        <v>0.5</v>
      </c>
      <c r="M13" s="234"/>
      <c r="N13" s="125">
        <v>0.5</v>
      </c>
      <c r="O13" s="234"/>
      <c r="P13" s="125">
        <v>0.5</v>
      </c>
      <c r="Q13" s="234"/>
      <c r="R13" s="66">
        <v>1</v>
      </c>
      <c r="S13" s="234"/>
      <c r="T13" s="66"/>
      <c r="U13" s="234"/>
      <c r="V13" s="66"/>
      <c r="W13" s="234"/>
      <c r="X13" s="66"/>
      <c r="Y13" s="234"/>
      <c r="Z13" s="66"/>
      <c r="AA13" s="234"/>
      <c r="AB13" s="66"/>
      <c r="AC13" s="234"/>
      <c r="AD13" s="66"/>
      <c r="AE13" s="234"/>
    </row>
    <row r="14" spans="1:31" ht="17.25">
      <c r="A14" s="122" t="s">
        <v>27</v>
      </c>
      <c r="B14" s="115">
        <v>4</v>
      </c>
      <c r="C14" s="116" t="s">
        <v>111</v>
      </c>
      <c r="D14" s="75"/>
      <c r="E14" s="196">
        <v>2</v>
      </c>
      <c r="F14" s="69">
        <v>9</v>
      </c>
      <c r="G14" s="239">
        <v>3</v>
      </c>
      <c r="H14" s="63">
        <v>5</v>
      </c>
      <c r="I14" s="239">
        <v>4</v>
      </c>
      <c r="J14" s="62">
        <v>6</v>
      </c>
      <c r="K14" s="239">
        <v>5</v>
      </c>
      <c r="L14" s="124" t="s">
        <v>138</v>
      </c>
      <c r="M14" s="239">
        <v>5.5</v>
      </c>
      <c r="N14" s="62">
        <v>1</v>
      </c>
      <c r="O14" s="239">
        <v>5.5</v>
      </c>
      <c r="P14" s="62">
        <v>2</v>
      </c>
      <c r="Q14" s="235">
        <v>5.5</v>
      </c>
      <c r="R14" s="69">
        <v>1</v>
      </c>
      <c r="S14" s="233">
        <v>5.5</v>
      </c>
      <c r="T14" s="63"/>
      <c r="U14" s="233"/>
      <c r="V14" s="62"/>
      <c r="W14" s="233"/>
      <c r="X14" s="63"/>
      <c r="Y14" s="233"/>
      <c r="Z14" s="62"/>
      <c r="AA14" s="233"/>
      <c r="AB14" s="62"/>
      <c r="AC14" s="233"/>
      <c r="AD14" s="63"/>
      <c r="AE14" s="233"/>
    </row>
    <row r="15" spans="1:31" ht="18" thickBot="1">
      <c r="A15" s="123"/>
      <c r="B15" s="117">
        <v>2016</v>
      </c>
      <c r="C15" s="118" t="s">
        <v>112</v>
      </c>
      <c r="D15" s="76"/>
      <c r="E15" s="197"/>
      <c r="F15" s="66">
        <v>1</v>
      </c>
      <c r="G15" s="240"/>
      <c r="H15" s="66">
        <v>1</v>
      </c>
      <c r="I15" s="240"/>
      <c r="J15" s="66">
        <v>1</v>
      </c>
      <c r="K15" s="240"/>
      <c r="L15" s="125">
        <v>0.5</v>
      </c>
      <c r="M15" s="240"/>
      <c r="N15" s="66">
        <v>0</v>
      </c>
      <c r="O15" s="240"/>
      <c r="P15" s="66">
        <v>0</v>
      </c>
      <c r="Q15" s="236"/>
      <c r="R15" s="66">
        <v>0</v>
      </c>
      <c r="S15" s="234"/>
      <c r="T15" s="66"/>
      <c r="U15" s="234"/>
      <c r="V15" s="66"/>
      <c r="W15" s="234"/>
      <c r="X15" s="66"/>
      <c r="Y15" s="234"/>
      <c r="Z15" s="66"/>
      <c r="AA15" s="234"/>
      <c r="AB15" s="66"/>
      <c r="AC15" s="234"/>
      <c r="AD15" s="66"/>
      <c r="AE15" s="234"/>
    </row>
    <row r="16" spans="1:31" ht="17.25">
      <c r="A16" s="122" t="s">
        <v>28</v>
      </c>
      <c r="B16" s="115">
        <v>5</v>
      </c>
      <c r="C16" s="116" t="s">
        <v>113</v>
      </c>
      <c r="D16" s="75"/>
      <c r="E16" s="196">
        <v>2</v>
      </c>
      <c r="F16" s="68">
        <v>11</v>
      </c>
      <c r="G16" s="239">
        <v>3</v>
      </c>
      <c r="H16" s="62">
        <v>4</v>
      </c>
      <c r="I16" s="235">
        <v>3</v>
      </c>
      <c r="J16" s="124" t="s">
        <v>138</v>
      </c>
      <c r="K16" s="235">
        <v>3.5</v>
      </c>
      <c r="L16" s="63">
        <v>3</v>
      </c>
      <c r="M16" s="235">
        <v>4</v>
      </c>
      <c r="N16" s="62">
        <v>2</v>
      </c>
      <c r="O16" s="233">
        <v>4</v>
      </c>
      <c r="P16" s="124" t="s">
        <v>138</v>
      </c>
      <c r="Q16" s="233">
        <v>4.5</v>
      </c>
      <c r="R16" s="69">
        <v>21</v>
      </c>
      <c r="S16" s="233">
        <v>5.5</v>
      </c>
      <c r="T16" s="62"/>
      <c r="U16" s="233"/>
      <c r="V16" s="60"/>
      <c r="W16" s="233"/>
      <c r="X16" s="63"/>
      <c r="Y16" s="233"/>
      <c r="Z16" s="63"/>
      <c r="AA16" s="233"/>
      <c r="AB16" s="60"/>
      <c r="AC16" s="233"/>
      <c r="AD16" s="62"/>
      <c r="AE16" s="233"/>
    </row>
    <row r="17" spans="1:31" ht="18" thickBot="1">
      <c r="A17" s="123"/>
      <c r="B17" s="117">
        <v>1962</v>
      </c>
      <c r="C17" s="118" t="s">
        <v>147</v>
      </c>
      <c r="D17" s="76"/>
      <c r="E17" s="197"/>
      <c r="F17" s="66">
        <v>1</v>
      </c>
      <c r="G17" s="240"/>
      <c r="H17" s="66">
        <v>0</v>
      </c>
      <c r="I17" s="236"/>
      <c r="J17" s="125">
        <v>0.5</v>
      </c>
      <c r="K17" s="236"/>
      <c r="L17" s="66">
        <v>0.5</v>
      </c>
      <c r="M17" s="236"/>
      <c r="N17" s="66">
        <v>0</v>
      </c>
      <c r="O17" s="234"/>
      <c r="P17" s="125">
        <v>0.5</v>
      </c>
      <c r="Q17" s="234"/>
      <c r="R17" s="66">
        <v>1</v>
      </c>
      <c r="S17" s="234"/>
      <c r="T17" s="66"/>
      <c r="U17" s="234"/>
      <c r="V17" s="66"/>
      <c r="W17" s="234"/>
      <c r="X17" s="66"/>
      <c r="Y17" s="234"/>
      <c r="Z17" s="66"/>
      <c r="AA17" s="234"/>
      <c r="AB17" s="66"/>
      <c r="AC17" s="234"/>
      <c r="AD17" s="66"/>
      <c r="AE17" s="234"/>
    </row>
    <row r="18" spans="1:31" ht="17.25">
      <c r="A18" s="122" t="s">
        <v>29</v>
      </c>
      <c r="B18" s="115">
        <v>8</v>
      </c>
      <c r="C18" s="191" t="s">
        <v>118</v>
      </c>
      <c r="D18" s="75"/>
      <c r="E18" s="198">
        <v>1</v>
      </c>
      <c r="F18" s="69">
        <v>20</v>
      </c>
      <c r="G18" s="235">
        <v>2</v>
      </c>
      <c r="H18" s="63">
        <v>20</v>
      </c>
      <c r="I18" s="235">
        <v>3</v>
      </c>
      <c r="J18" s="124" t="s">
        <v>138</v>
      </c>
      <c r="K18" s="235">
        <v>3.5</v>
      </c>
      <c r="L18" s="124" t="s">
        <v>138</v>
      </c>
      <c r="M18" s="235">
        <v>4</v>
      </c>
      <c r="N18" s="62">
        <v>10</v>
      </c>
      <c r="O18" s="237">
        <v>5</v>
      </c>
      <c r="P18" s="124" t="s">
        <v>138</v>
      </c>
      <c r="Q18" s="235">
        <v>5.5</v>
      </c>
      <c r="R18" s="68">
        <v>2</v>
      </c>
      <c r="S18" s="233">
        <v>5.5</v>
      </c>
      <c r="T18" s="63"/>
      <c r="U18" s="233"/>
      <c r="V18" s="63"/>
      <c r="W18" s="233"/>
      <c r="X18" s="62"/>
      <c r="Y18" s="233"/>
      <c r="Z18" s="63"/>
      <c r="AA18" s="233"/>
      <c r="AB18" s="62"/>
      <c r="AC18" s="233"/>
      <c r="AD18" s="62"/>
      <c r="AE18" s="233"/>
    </row>
    <row r="19" spans="1:31" ht="18" thickBot="1">
      <c r="A19" s="123"/>
      <c r="B19" s="117">
        <v>1793</v>
      </c>
      <c r="C19" s="192" t="s">
        <v>117</v>
      </c>
      <c r="D19" s="76"/>
      <c r="E19" s="199"/>
      <c r="F19" s="65">
        <v>1</v>
      </c>
      <c r="G19" s="236"/>
      <c r="H19" s="66">
        <v>1</v>
      </c>
      <c r="I19" s="236"/>
      <c r="J19" s="125">
        <v>0.5</v>
      </c>
      <c r="K19" s="236"/>
      <c r="L19" s="125">
        <v>0.5</v>
      </c>
      <c r="M19" s="236"/>
      <c r="N19" s="66">
        <v>1</v>
      </c>
      <c r="O19" s="238"/>
      <c r="P19" s="125">
        <v>0.5</v>
      </c>
      <c r="Q19" s="236"/>
      <c r="R19" s="66">
        <v>0</v>
      </c>
      <c r="S19" s="234"/>
      <c r="T19" s="66"/>
      <c r="U19" s="234"/>
      <c r="V19" s="66"/>
      <c r="W19" s="234"/>
      <c r="X19" s="66"/>
      <c r="Y19" s="234"/>
      <c r="Z19" s="66"/>
      <c r="AA19" s="234"/>
      <c r="AB19" s="66"/>
      <c r="AC19" s="234"/>
      <c r="AD19" s="66"/>
      <c r="AE19" s="234"/>
    </row>
    <row r="20" spans="1:31" ht="17.25">
      <c r="A20" s="122" t="s">
        <v>30</v>
      </c>
      <c r="B20" s="115">
        <v>7</v>
      </c>
      <c r="C20" s="116" t="s">
        <v>124</v>
      </c>
      <c r="D20" s="75"/>
      <c r="E20" s="196">
        <v>2</v>
      </c>
      <c r="F20" s="69">
        <v>10</v>
      </c>
      <c r="G20" s="237">
        <v>2.5</v>
      </c>
      <c r="H20" s="69">
        <v>6</v>
      </c>
      <c r="I20" s="235">
        <v>3</v>
      </c>
      <c r="J20" s="68">
        <v>1</v>
      </c>
      <c r="K20" s="233">
        <v>3</v>
      </c>
      <c r="L20" s="68">
        <v>10</v>
      </c>
      <c r="M20" s="235">
        <v>4</v>
      </c>
      <c r="N20" s="124" t="s">
        <v>138</v>
      </c>
      <c r="O20" s="235">
        <v>4.5</v>
      </c>
      <c r="P20" s="124" t="s">
        <v>138</v>
      </c>
      <c r="Q20" s="233">
        <v>5</v>
      </c>
      <c r="R20" s="60">
        <v>3</v>
      </c>
      <c r="S20" s="233">
        <v>5</v>
      </c>
      <c r="T20" s="63"/>
      <c r="U20" s="233"/>
      <c r="V20" s="62"/>
      <c r="W20" s="233"/>
      <c r="X20" s="63"/>
      <c r="Y20" s="233"/>
      <c r="Z20" s="63"/>
      <c r="AA20" s="233"/>
      <c r="AB20" s="60"/>
      <c r="AC20" s="233"/>
      <c r="AD20" s="62"/>
      <c r="AE20" s="233"/>
    </row>
    <row r="21" spans="1:31" ht="18" thickBot="1">
      <c r="A21" s="123"/>
      <c r="B21" s="117">
        <v>1832</v>
      </c>
      <c r="C21" s="118" t="s">
        <v>125</v>
      </c>
      <c r="D21" s="76"/>
      <c r="E21" s="197"/>
      <c r="F21" s="66">
        <v>0.5</v>
      </c>
      <c r="G21" s="238"/>
      <c r="H21" s="66">
        <v>0.5</v>
      </c>
      <c r="I21" s="236"/>
      <c r="J21" s="66">
        <v>0</v>
      </c>
      <c r="K21" s="234"/>
      <c r="L21" s="66">
        <v>1</v>
      </c>
      <c r="M21" s="236"/>
      <c r="N21" s="125">
        <v>0.5</v>
      </c>
      <c r="O21" s="236"/>
      <c r="P21" s="125">
        <v>0.5</v>
      </c>
      <c r="Q21" s="234"/>
      <c r="R21" s="66">
        <v>0</v>
      </c>
      <c r="S21" s="234"/>
      <c r="T21" s="66"/>
      <c r="U21" s="234"/>
      <c r="V21" s="66"/>
      <c r="W21" s="234"/>
      <c r="X21" s="66"/>
      <c r="Y21" s="234"/>
      <c r="Z21" s="66"/>
      <c r="AA21" s="234"/>
      <c r="AB21" s="65"/>
      <c r="AC21" s="234"/>
      <c r="AD21" s="66"/>
      <c r="AE21" s="234"/>
    </row>
    <row r="22" spans="1:31" ht="17.25">
      <c r="A22" s="122" t="s">
        <v>31</v>
      </c>
      <c r="B22" s="115">
        <v>10</v>
      </c>
      <c r="C22" s="116" t="s">
        <v>122</v>
      </c>
      <c r="D22" s="75"/>
      <c r="E22" s="198">
        <v>1</v>
      </c>
      <c r="F22" s="68">
        <v>7</v>
      </c>
      <c r="G22" s="233">
        <v>1.5</v>
      </c>
      <c r="H22" s="69">
        <v>11</v>
      </c>
      <c r="I22" s="233">
        <v>2.5</v>
      </c>
      <c r="J22" s="68">
        <v>12</v>
      </c>
      <c r="K22" s="235">
        <v>3.5</v>
      </c>
      <c r="L22" s="62">
        <v>7</v>
      </c>
      <c r="M22" s="233">
        <v>3.5</v>
      </c>
      <c r="N22" s="63">
        <v>8</v>
      </c>
      <c r="O22" s="233">
        <v>3.5</v>
      </c>
      <c r="P22" s="124" t="s">
        <v>138</v>
      </c>
      <c r="Q22" s="233">
        <v>4</v>
      </c>
      <c r="R22" s="69">
        <v>16</v>
      </c>
      <c r="S22" s="233">
        <v>5</v>
      </c>
      <c r="T22" s="62"/>
      <c r="U22" s="233"/>
      <c r="V22" s="60"/>
      <c r="W22" s="233"/>
      <c r="X22" s="63"/>
      <c r="Y22" s="233"/>
      <c r="Z22" s="62"/>
      <c r="AA22" s="233"/>
      <c r="AB22" s="60"/>
      <c r="AC22" s="233"/>
      <c r="AD22" s="63"/>
      <c r="AE22" s="233"/>
    </row>
    <row r="23" spans="1:31" ht="18" thickBot="1">
      <c r="A23" s="123"/>
      <c r="B23" s="117">
        <v>1699</v>
      </c>
      <c r="C23" s="118" t="s">
        <v>123</v>
      </c>
      <c r="D23" s="76"/>
      <c r="E23" s="199"/>
      <c r="F23" s="66">
        <v>0.5</v>
      </c>
      <c r="G23" s="234"/>
      <c r="H23" s="65">
        <v>1</v>
      </c>
      <c r="I23" s="234"/>
      <c r="J23" s="65">
        <v>1</v>
      </c>
      <c r="K23" s="236"/>
      <c r="L23" s="66">
        <v>0</v>
      </c>
      <c r="M23" s="234"/>
      <c r="N23" s="66">
        <v>0</v>
      </c>
      <c r="O23" s="234"/>
      <c r="P23" s="125">
        <v>0.5</v>
      </c>
      <c r="Q23" s="234"/>
      <c r="R23" s="66">
        <v>1</v>
      </c>
      <c r="S23" s="234"/>
      <c r="T23" s="66"/>
      <c r="U23" s="234"/>
      <c r="V23" s="66"/>
      <c r="W23" s="234"/>
      <c r="X23" s="66"/>
      <c r="Y23" s="234"/>
      <c r="Z23" s="66"/>
      <c r="AA23" s="234"/>
      <c r="AB23" s="66"/>
      <c r="AC23" s="234"/>
      <c r="AD23" s="66"/>
      <c r="AE23" s="234"/>
    </row>
    <row r="24" spans="1:31" ht="17.25">
      <c r="A24" s="122" t="s">
        <v>32</v>
      </c>
      <c r="B24" s="115">
        <v>12</v>
      </c>
      <c r="C24" s="116" t="s">
        <v>151</v>
      </c>
      <c r="D24" s="75"/>
      <c r="E24" s="198">
        <v>1</v>
      </c>
      <c r="F24" s="124" t="s">
        <v>138</v>
      </c>
      <c r="G24" s="233">
        <v>1.5</v>
      </c>
      <c r="H24" s="68">
        <v>13</v>
      </c>
      <c r="I24" s="233">
        <v>2.5</v>
      </c>
      <c r="J24" s="69">
        <v>10</v>
      </c>
      <c r="K24" s="233">
        <v>2.5</v>
      </c>
      <c r="L24" s="63">
        <v>11</v>
      </c>
      <c r="M24" s="233">
        <v>3.5</v>
      </c>
      <c r="N24" s="124" t="s">
        <v>138</v>
      </c>
      <c r="O24" s="233">
        <v>4</v>
      </c>
      <c r="P24" s="62">
        <v>14</v>
      </c>
      <c r="Q24" s="233">
        <v>5</v>
      </c>
      <c r="R24" s="69">
        <v>6</v>
      </c>
      <c r="S24" s="233">
        <v>5</v>
      </c>
      <c r="T24" s="60"/>
      <c r="U24" s="233"/>
      <c r="V24" s="62"/>
      <c r="W24" s="233"/>
      <c r="X24" s="60"/>
      <c r="Y24" s="233"/>
      <c r="Z24" s="63"/>
      <c r="AA24" s="233"/>
      <c r="AB24" s="60"/>
      <c r="AC24" s="233"/>
      <c r="AD24" s="62"/>
      <c r="AE24" s="233"/>
    </row>
    <row r="25" spans="1:31" ht="18" thickBot="1">
      <c r="A25" s="123"/>
      <c r="B25" s="117">
        <v>1633</v>
      </c>
      <c r="C25" s="118" t="s">
        <v>117</v>
      </c>
      <c r="D25" s="76"/>
      <c r="E25" s="199"/>
      <c r="F25" s="125">
        <v>0.5</v>
      </c>
      <c r="G25" s="234"/>
      <c r="H25" s="65">
        <v>1</v>
      </c>
      <c r="I25" s="234"/>
      <c r="J25" s="66">
        <v>0</v>
      </c>
      <c r="K25" s="234"/>
      <c r="L25" s="66">
        <v>1</v>
      </c>
      <c r="M25" s="234"/>
      <c r="N25" s="125">
        <v>0.5</v>
      </c>
      <c r="O25" s="234"/>
      <c r="P25" s="66">
        <v>1</v>
      </c>
      <c r="Q25" s="234"/>
      <c r="R25" s="66">
        <v>0</v>
      </c>
      <c r="S25" s="234"/>
      <c r="T25" s="66"/>
      <c r="U25" s="234"/>
      <c r="V25" s="66"/>
      <c r="W25" s="234"/>
      <c r="X25" s="66"/>
      <c r="Y25" s="234"/>
      <c r="Z25" s="66"/>
      <c r="AA25" s="234"/>
      <c r="AB25" s="66"/>
      <c r="AC25" s="234"/>
      <c r="AD25" s="66"/>
      <c r="AE25" s="234"/>
    </row>
    <row r="26" spans="1:31" ht="17.25">
      <c r="A26" s="122" t="s">
        <v>33</v>
      </c>
      <c r="B26" s="115">
        <v>14</v>
      </c>
      <c r="C26" s="116" t="s">
        <v>127</v>
      </c>
      <c r="D26" s="75"/>
      <c r="E26" s="198">
        <v>1</v>
      </c>
      <c r="F26" s="69">
        <v>18</v>
      </c>
      <c r="G26" s="235">
        <v>2</v>
      </c>
      <c r="H26" s="68">
        <v>1</v>
      </c>
      <c r="I26" s="233">
        <v>2</v>
      </c>
      <c r="J26" s="62">
        <v>9</v>
      </c>
      <c r="K26" s="233">
        <v>3</v>
      </c>
      <c r="L26" s="124" t="s">
        <v>138</v>
      </c>
      <c r="M26" s="233">
        <v>3.5</v>
      </c>
      <c r="N26" s="124" t="s">
        <v>138</v>
      </c>
      <c r="O26" s="233">
        <v>4</v>
      </c>
      <c r="P26" s="63">
        <v>12</v>
      </c>
      <c r="Q26" s="233">
        <v>4</v>
      </c>
      <c r="R26" s="68">
        <v>9</v>
      </c>
      <c r="S26" s="233">
        <v>5</v>
      </c>
      <c r="T26" s="62"/>
      <c r="U26" s="233"/>
      <c r="V26" s="63"/>
      <c r="W26" s="233"/>
      <c r="X26" s="60"/>
      <c r="Y26" s="233"/>
      <c r="Z26" s="60"/>
      <c r="AA26" s="233"/>
      <c r="AB26" s="62"/>
      <c r="AC26" s="233"/>
      <c r="AD26" s="63"/>
      <c r="AE26" s="233"/>
    </row>
    <row r="27" spans="1:31" ht="18" thickBot="1">
      <c r="A27" s="123"/>
      <c r="B27" s="117">
        <v>1557</v>
      </c>
      <c r="C27" s="118" t="s">
        <v>139</v>
      </c>
      <c r="D27" s="76"/>
      <c r="E27" s="199"/>
      <c r="F27" s="66">
        <v>1</v>
      </c>
      <c r="G27" s="236"/>
      <c r="H27" s="77">
        <v>0</v>
      </c>
      <c r="I27" s="234"/>
      <c r="J27" s="78">
        <v>1</v>
      </c>
      <c r="K27" s="234"/>
      <c r="L27" s="125">
        <v>0.5</v>
      </c>
      <c r="M27" s="234"/>
      <c r="N27" s="125">
        <v>0.5</v>
      </c>
      <c r="O27" s="234"/>
      <c r="P27" s="66">
        <v>0</v>
      </c>
      <c r="Q27" s="234"/>
      <c r="R27" s="66">
        <v>1</v>
      </c>
      <c r="S27" s="234"/>
      <c r="T27" s="66"/>
      <c r="U27" s="234"/>
      <c r="V27" s="66"/>
      <c r="W27" s="234"/>
      <c r="X27" s="66"/>
      <c r="Y27" s="234"/>
      <c r="Z27" s="66"/>
      <c r="AA27" s="234"/>
      <c r="AB27" s="66"/>
      <c r="AC27" s="234"/>
      <c r="AD27" s="66"/>
      <c r="AE27" s="234"/>
    </row>
    <row r="28" spans="1:31" ht="17.25">
      <c r="A28" s="122" t="s">
        <v>34</v>
      </c>
      <c r="B28" s="115">
        <v>16</v>
      </c>
      <c r="C28" s="116" t="s">
        <v>155</v>
      </c>
      <c r="D28" s="75"/>
      <c r="E28" s="200">
        <v>0</v>
      </c>
      <c r="F28" s="124" t="s">
        <v>138</v>
      </c>
      <c r="G28" s="233">
        <v>0.5</v>
      </c>
      <c r="H28" s="124" t="s">
        <v>138</v>
      </c>
      <c r="I28" s="233">
        <v>1</v>
      </c>
      <c r="J28" s="68">
        <v>12</v>
      </c>
      <c r="K28" s="233">
        <v>2</v>
      </c>
      <c r="L28" s="124" t="s">
        <v>138</v>
      </c>
      <c r="M28" s="233">
        <v>2.5</v>
      </c>
      <c r="N28" s="63">
        <v>19</v>
      </c>
      <c r="O28" s="233">
        <v>3.5</v>
      </c>
      <c r="P28" s="62">
        <v>17</v>
      </c>
      <c r="Q28" s="233">
        <v>4.5</v>
      </c>
      <c r="R28" s="68">
        <v>10</v>
      </c>
      <c r="S28" s="233">
        <v>4.5</v>
      </c>
      <c r="T28" s="60"/>
      <c r="U28" s="233"/>
      <c r="V28" s="63"/>
      <c r="W28" s="233"/>
      <c r="X28" s="60"/>
      <c r="Y28" s="233"/>
      <c r="Z28" s="63"/>
      <c r="AA28" s="233"/>
      <c r="AB28" s="60"/>
      <c r="AC28" s="233"/>
      <c r="AD28" s="63"/>
      <c r="AE28" s="233"/>
    </row>
    <row r="29" spans="1:31" ht="18" thickBot="1">
      <c r="A29" s="123"/>
      <c r="B29" s="117">
        <v>1531</v>
      </c>
      <c r="C29" s="118" t="s">
        <v>159</v>
      </c>
      <c r="D29" s="76"/>
      <c r="E29" s="201"/>
      <c r="F29" s="125">
        <v>0.5</v>
      </c>
      <c r="G29" s="234"/>
      <c r="H29" s="125">
        <v>0.5</v>
      </c>
      <c r="I29" s="234"/>
      <c r="J29" s="66">
        <v>1</v>
      </c>
      <c r="K29" s="234"/>
      <c r="L29" s="125">
        <v>0.5</v>
      </c>
      <c r="M29" s="234"/>
      <c r="N29" s="66">
        <v>1</v>
      </c>
      <c r="O29" s="234"/>
      <c r="P29" s="66">
        <v>1</v>
      </c>
      <c r="Q29" s="234"/>
      <c r="R29" s="66">
        <v>0</v>
      </c>
      <c r="S29" s="234"/>
      <c r="T29" s="66"/>
      <c r="U29" s="234"/>
      <c r="V29" s="66"/>
      <c r="W29" s="234"/>
      <c r="X29" s="66"/>
      <c r="Y29" s="234"/>
      <c r="Z29" s="66"/>
      <c r="AA29" s="234"/>
      <c r="AB29" s="66"/>
      <c r="AC29" s="234"/>
      <c r="AD29" s="66"/>
      <c r="AE29" s="234"/>
    </row>
    <row r="30" spans="1:31" ht="17.25">
      <c r="A30" s="122" t="s">
        <v>35</v>
      </c>
      <c r="B30" s="115">
        <v>21</v>
      </c>
      <c r="C30" s="116" t="s">
        <v>156</v>
      </c>
      <c r="D30" s="75"/>
      <c r="E30" s="200">
        <v>0</v>
      </c>
      <c r="F30" s="62">
        <v>17</v>
      </c>
      <c r="G30" s="233">
        <v>1</v>
      </c>
      <c r="H30" s="124" t="s">
        <v>138</v>
      </c>
      <c r="I30" s="233">
        <v>1.5</v>
      </c>
      <c r="J30" s="63">
        <v>18</v>
      </c>
      <c r="K30" s="233">
        <v>2.5</v>
      </c>
      <c r="L30" s="124" t="s">
        <v>138</v>
      </c>
      <c r="M30" s="233">
        <v>3</v>
      </c>
      <c r="N30" s="63">
        <v>9</v>
      </c>
      <c r="O30" s="233">
        <v>4</v>
      </c>
      <c r="P30" s="124" t="s">
        <v>138</v>
      </c>
      <c r="Q30" s="233">
        <v>4.5</v>
      </c>
      <c r="R30" s="68">
        <v>5</v>
      </c>
      <c r="S30" s="233">
        <v>4.5</v>
      </c>
      <c r="T30" s="60"/>
      <c r="U30" s="233"/>
      <c r="V30" s="60"/>
      <c r="W30" s="233"/>
      <c r="X30" s="60"/>
      <c r="Y30" s="233"/>
      <c r="Z30" s="60"/>
      <c r="AA30" s="233"/>
      <c r="AB30" s="60"/>
      <c r="AC30" s="233"/>
      <c r="AD30" s="60"/>
      <c r="AE30" s="233"/>
    </row>
    <row r="31" spans="1:31" ht="18" thickBot="1">
      <c r="A31" s="123"/>
      <c r="B31" s="135"/>
      <c r="C31" s="118" t="s">
        <v>160</v>
      </c>
      <c r="D31" s="76"/>
      <c r="E31" s="201"/>
      <c r="F31" s="66">
        <v>1</v>
      </c>
      <c r="G31" s="234"/>
      <c r="H31" s="125">
        <v>0.5</v>
      </c>
      <c r="I31" s="234"/>
      <c r="J31" s="66">
        <v>1</v>
      </c>
      <c r="K31" s="234"/>
      <c r="L31" s="125">
        <v>0.5</v>
      </c>
      <c r="M31" s="234"/>
      <c r="N31" s="66">
        <v>1</v>
      </c>
      <c r="O31" s="234"/>
      <c r="P31" s="125">
        <v>0.5</v>
      </c>
      <c r="Q31" s="234"/>
      <c r="R31" s="66">
        <v>0</v>
      </c>
      <c r="S31" s="234"/>
      <c r="T31" s="66"/>
      <c r="U31" s="234"/>
      <c r="V31" s="66"/>
      <c r="W31" s="234"/>
      <c r="X31" s="66"/>
      <c r="Y31" s="234"/>
      <c r="Z31" s="66"/>
      <c r="AA31" s="234"/>
      <c r="AB31" s="66"/>
      <c r="AC31" s="234"/>
      <c r="AD31" s="66"/>
      <c r="AE31" s="234"/>
    </row>
    <row r="32" spans="1:31" ht="18" thickBot="1">
      <c r="A32" s="122" t="s">
        <v>36</v>
      </c>
      <c r="B32" s="115">
        <v>20</v>
      </c>
      <c r="C32" s="116" t="s">
        <v>134</v>
      </c>
      <c r="D32" s="75"/>
      <c r="E32" s="200">
        <v>0</v>
      </c>
      <c r="F32" s="68">
        <v>8</v>
      </c>
      <c r="G32" s="233">
        <v>0</v>
      </c>
      <c r="H32" s="69">
        <v>8</v>
      </c>
      <c r="I32" s="233">
        <v>0</v>
      </c>
      <c r="J32" s="132" t="s">
        <v>138</v>
      </c>
      <c r="K32" s="233">
        <v>1</v>
      </c>
      <c r="L32" s="62">
        <v>18</v>
      </c>
      <c r="M32" s="233">
        <v>2</v>
      </c>
      <c r="N32" s="63">
        <v>15</v>
      </c>
      <c r="O32" s="233">
        <v>2</v>
      </c>
      <c r="P32" s="62">
        <v>22</v>
      </c>
      <c r="Q32" s="233">
        <v>3</v>
      </c>
      <c r="R32" s="68">
        <v>17</v>
      </c>
      <c r="S32" s="233">
        <v>4</v>
      </c>
      <c r="T32" s="60"/>
      <c r="U32" s="233"/>
      <c r="V32" s="63"/>
      <c r="W32" s="233"/>
      <c r="X32" s="60"/>
      <c r="Y32" s="233"/>
      <c r="Z32" s="60"/>
      <c r="AA32" s="233"/>
      <c r="AB32" s="60"/>
      <c r="AC32" s="233"/>
      <c r="AD32" s="60"/>
      <c r="AE32" s="233"/>
    </row>
    <row r="33" spans="1:31" ht="18" thickBot="1">
      <c r="A33" s="123"/>
      <c r="B33" s="135"/>
      <c r="C33" s="118" t="s">
        <v>117</v>
      </c>
      <c r="D33" s="76"/>
      <c r="E33" s="201"/>
      <c r="F33" s="66">
        <v>0</v>
      </c>
      <c r="G33" s="234"/>
      <c r="H33" s="66">
        <v>0</v>
      </c>
      <c r="I33" s="234"/>
      <c r="J33" s="133" t="s">
        <v>152</v>
      </c>
      <c r="K33" s="234"/>
      <c r="L33" s="66">
        <v>1</v>
      </c>
      <c r="M33" s="234"/>
      <c r="N33" s="66">
        <v>0</v>
      </c>
      <c r="O33" s="234"/>
      <c r="P33" s="66">
        <v>1</v>
      </c>
      <c r="Q33" s="234"/>
      <c r="R33" s="66">
        <v>1</v>
      </c>
      <c r="S33" s="234"/>
      <c r="T33" s="66"/>
      <c r="U33" s="234"/>
      <c r="V33" s="67"/>
      <c r="W33" s="234"/>
      <c r="X33" s="66"/>
      <c r="Y33" s="234"/>
      <c r="Z33" s="66"/>
      <c r="AA33" s="234"/>
      <c r="AB33" s="66"/>
      <c r="AC33" s="234"/>
      <c r="AD33" s="66"/>
      <c r="AE33" s="234"/>
    </row>
    <row r="34" spans="1:31" ht="17.25">
      <c r="A34" s="122" t="s">
        <v>37</v>
      </c>
      <c r="B34" s="115">
        <v>9</v>
      </c>
      <c r="C34" s="116" t="s">
        <v>119</v>
      </c>
      <c r="D34" s="75"/>
      <c r="E34" s="198">
        <v>1</v>
      </c>
      <c r="F34" s="68">
        <v>4</v>
      </c>
      <c r="G34" s="233">
        <v>1</v>
      </c>
      <c r="H34" s="124" t="s">
        <v>138</v>
      </c>
      <c r="I34" s="233">
        <v>1.5</v>
      </c>
      <c r="J34" s="68">
        <v>14</v>
      </c>
      <c r="K34" s="233">
        <v>1.5</v>
      </c>
      <c r="L34" s="69">
        <v>17</v>
      </c>
      <c r="M34" s="233">
        <v>2.5</v>
      </c>
      <c r="N34" s="69">
        <v>21</v>
      </c>
      <c r="O34" s="233">
        <v>2.5</v>
      </c>
      <c r="P34" s="68">
        <v>11</v>
      </c>
      <c r="Q34" s="233">
        <v>3.5</v>
      </c>
      <c r="R34" s="69">
        <v>14</v>
      </c>
      <c r="S34" s="233">
        <v>3.5</v>
      </c>
      <c r="T34" s="60"/>
      <c r="U34" s="233"/>
      <c r="V34" s="63"/>
      <c r="W34" s="233"/>
      <c r="X34" s="60"/>
      <c r="Y34" s="233"/>
      <c r="Z34" s="60"/>
      <c r="AA34" s="233"/>
      <c r="AB34" s="60"/>
      <c r="AC34" s="233"/>
      <c r="AD34" s="60"/>
      <c r="AE34" s="233"/>
    </row>
    <row r="35" spans="1:31" ht="18" thickBot="1">
      <c r="A35" s="123"/>
      <c r="B35" s="117">
        <v>1724</v>
      </c>
      <c r="C35" s="118" t="s">
        <v>120</v>
      </c>
      <c r="D35" s="76"/>
      <c r="E35" s="199"/>
      <c r="F35" s="65">
        <v>0</v>
      </c>
      <c r="G35" s="234"/>
      <c r="H35" s="125">
        <v>0.5</v>
      </c>
      <c r="I35" s="234"/>
      <c r="J35" s="66">
        <v>0</v>
      </c>
      <c r="K35" s="234"/>
      <c r="L35" s="65">
        <v>1</v>
      </c>
      <c r="M35" s="234"/>
      <c r="N35" s="66">
        <v>0</v>
      </c>
      <c r="O35" s="234"/>
      <c r="P35" s="66">
        <v>1</v>
      </c>
      <c r="Q35" s="234"/>
      <c r="R35" s="66">
        <v>0</v>
      </c>
      <c r="S35" s="234"/>
      <c r="T35" s="66"/>
      <c r="U35" s="234"/>
      <c r="V35" s="66"/>
      <c r="W35" s="234"/>
      <c r="X35" s="66"/>
      <c r="Y35" s="234"/>
      <c r="Z35" s="66"/>
      <c r="AA35" s="234"/>
      <c r="AB35" s="66"/>
      <c r="AC35" s="234"/>
      <c r="AD35" s="66"/>
      <c r="AE35" s="234"/>
    </row>
    <row r="36" spans="1:31" ht="17.25">
      <c r="A36" s="122" t="s">
        <v>38</v>
      </c>
      <c r="B36" s="115">
        <v>15</v>
      </c>
      <c r="C36" s="116" t="s">
        <v>128</v>
      </c>
      <c r="D36" s="75"/>
      <c r="E36" s="200">
        <v>0</v>
      </c>
      <c r="F36" s="68">
        <v>19</v>
      </c>
      <c r="G36" s="233">
        <v>0</v>
      </c>
      <c r="H36" s="69">
        <v>19</v>
      </c>
      <c r="I36" s="233">
        <v>1</v>
      </c>
      <c r="J36" s="63">
        <v>11</v>
      </c>
      <c r="K36" s="233">
        <v>1.5</v>
      </c>
      <c r="L36" s="63">
        <v>6</v>
      </c>
      <c r="M36" s="233">
        <v>1.5</v>
      </c>
      <c r="N36" s="62">
        <v>20</v>
      </c>
      <c r="O36" s="233">
        <v>2.5</v>
      </c>
      <c r="P36" s="124" t="s">
        <v>138</v>
      </c>
      <c r="Q36" s="233">
        <v>3</v>
      </c>
      <c r="R36" s="69">
        <v>11</v>
      </c>
      <c r="S36" s="233">
        <v>3.5</v>
      </c>
      <c r="T36" s="60"/>
      <c r="U36" s="233"/>
      <c r="V36" s="62"/>
      <c r="W36" s="233"/>
      <c r="X36" s="60"/>
      <c r="Y36" s="233"/>
      <c r="Z36" s="63"/>
      <c r="AA36" s="233"/>
      <c r="AB36" s="60"/>
      <c r="AC36" s="233"/>
      <c r="AD36" s="60"/>
      <c r="AE36" s="233"/>
    </row>
    <row r="37" spans="1:31" ht="18" thickBot="1">
      <c r="A37" s="123"/>
      <c r="B37" s="117">
        <v>1555</v>
      </c>
      <c r="C37" s="118" t="s">
        <v>112</v>
      </c>
      <c r="D37" s="76"/>
      <c r="E37" s="201"/>
      <c r="F37" s="66">
        <v>0</v>
      </c>
      <c r="G37" s="234"/>
      <c r="H37" s="66">
        <v>1</v>
      </c>
      <c r="I37" s="234"/>
      <c r="J37" s="66">
        <v>0.5</v>
      </c>
      <c r="K37" s="234"/>
      <c r="L37" s="66">
        <v>0</v>
      </c>
      <c r="M37" s="234"/>
      <c r="N37" s="66">
        <v>1</v>
      </c>
      <c r="O37" s="234"/>
      <c r="P37" s="125">
        <v>0.5</v>
      </c>
      <c r="Q37" s="234"/>
      <c r="R37" s="66">
        <v>0.5</v>
      </c>
      <c r="S37" s="234"/>
      <c r="T37" s="66"/>
      <c r="U37" s="234"/>
      <c r="V37" s="66"/>
      <c r="W37" s="234"/>
      <c r="X37" s="66"/>
      <c r="Y37" s="234"/>
      <c r="Z37" s="66"/>
      <c r="AA37" s="234"/>
      <c r="AB37" s="66"/>
      <c r="AC37" s="234"/>
      <c r="AD37" s="66"/>
      <c r="AE37" s="234"/>
    </row>
    <row r="38" spans="1:31" ht="17.25">
      <c r="A38" s="122" t="s">
        <v>39</v>
      </c>
      <c r="B38" s="115">
        <v>11</v>
      </c>
      <c r="C38" s="116" t="s">
        <v>121</v>
      </c>
      <c r="D38" s="74"/>
      <c r="E38" s="198">
        <v>1</v>
      </c>
      <c r="F38" s="69">
        <v>5</v>
      </c>
      <c r="G38" s="233">
        <v>1</v>
      </c>
      <c r="H38" s="68">
        <v>10</v>
      </c>
      <c r="I38" s="233">
        <v>1</v>
      </c>
      <c r="J38" s="62">
        <v>15</v>
      </c>
      <c r="K38" s="233">
        <v>1.5</v>
      </c>
      <c r="L38" s="62">
        <v>12</v>
      </c>
      <c r="M38" s="233">
        <v>1.5</v>
      </c>
      <c r="N38" s="63">
        <v>18</v>
      </c>
      <c r="O38" s="233">
        <v>2.5</v>
      </c>
      <c r="P38" s="62">
        <v>9</v>
      </c>
      <c r="Q38" s="233">
        <v>2.5</v>
      </c>
      <c r="R38" s="68">
        <v>15</v>
      </c>
      <c r="S38" s="233">
        <v>3</v>
      </c>
      <c r="T38" s="63"/>
      <c r="U38" s="233"/>
      <c r="V38" s="62"/>
      <c r="W38" s="233"/>
      <c r="X38" s="62"/>
      <c r="Y38" s="233"/>
      <c r="Z38" s="63"/>
      <c r="AA38" s="233"/>
      <c r="AB38" s="62"/>
      <c r="AC38" s="233"/>
      <c r="AD38" s="63"/>
      <c r="AE38" s="233"/>
    </row>
    <row r="39" spans="1:31" ht="18" thickBot="1">
      <c r="A39" s="123"/>
      <c r="B39" s="117">
        <v>1649</v>
      </c>
      <c r="C39" s="118" t="s">
        <v>114</v>
      </c>
      <c r="D39" s="74"/>
      <c r="E39" s="199"/>
      <c r="F39" s="66">
        <v>0</v>
      </c>
      <c r="G39" s="234"/>
      <c r="H39" s="66">
        <v>0</v>
      </c>
      <c r="I39" s="234"/>
      <c r="J39" s="66">
        <v>0.5</v>
      </c>
      <c r="K39" s="234"/>
      <c r="L39" s="66">
        <v>0</v>
      </c>
      <c r="M39" s="234"/>
      <c r="N39" s="66">
        <v>1</v>
      </c>
      <c r="O39" s="234"/>
      <c r="P39" s="66">
        <v>0</v>
      </c>
      <c r="Q39" s="234"/>
      <c r="R39" s="66">
        <v>0.5</v>
      </c>
      <c r="S39" s="234"/>
      <c r="T39" s="66"/>
      <c r="U39" s="234"/>
      <c r="V39" s="66"/>
      <c r="W39" s="234"/>
      <c r="X39" s="66"/>
      <c r="Y39" s="234"/>
      <c r="Z39" s="66"/>
      <c r="AA39" s="234"/>
      <c r="AB39" s="66"/>
      <c r="AC39" s="234"/>
      <c r="AD39" s="66"/>
      <c r="AE39" s="234"/>
    </row>
    <row r="40" spans="1:31" ht="17.25">
      <c r="A40" s="122" t="s">
        <v>40</v>
      </c>
      <c r="B40" s="115">
        <v>13</v>
      </c>
      <c r="C40" s="116" t="s">
        <v>126</v>
      </c>
      <c r="D40" s="75"/>
      <c r="E40" s="198">
        <v>1</v>
      </c>
      <c r="F40" s="124" t="s">
        <v>138</v>
      </c>
      <c r="G40" s="233">
        <v>1.5</v>
      </c>
      <c r="H40" s="69">
        <v>12</v>
      </c>
      <c r="I40" s="233">
        <v>1.5</v>
      </c>
      <c r="J40" s="68">
        <v>16</v>
      </c>
      <c r="K40" s="233">
        <v>1.5</v>
      </c>
      <c r="L40" s="124" t="s">
        <v>138</v>
      </c>
      <c r="M40" s="233">
        <v>2</v>
      </c>
      <c r="N40" s="68">
        <v>17</v>
      </c>
      <c r="O40" s="233">
        <v>2</v>
      </c>
      <c r="P40" s="62">
        <v>18</v>
      </c>
      <c r="Q40" s="233">
        <v>2.5</v>
      </c>
      <c r="R40" s="124" t="s">
        <v>138</v>
      </c>
      <c r="S40" s="233">
        <v>3</v>
      </c>
      <c r="T40" s="62"/>
      <c r="U40" s="233"/>
      <c r="V40" s="63"/>
      <c r="W40" s="233"/>
      <c r="X40" s="62"/>
      <c r="Y40" s="233"/>
      <c r="Z40" s="62"/>
      <c r="AA40" s="233"/>
      <c r="AB40" s="63"/>
      <c r="AC40" s="233"/>
      <c r="AD40" s="62"/>
      <c r="AE40" s="233"/>
    </row>
    <row r="41" spans="1:31" ht="18" thickBot="1">
      <c r="A41" s="123"/>
      <c r="B41" s="117">
        <v>1582</v>
      </c>
      <c r="C41" s="118" t="s">
        <v>114</v>
      </c>
      <c r="D41" s="76"/>
      <c r="E41" s="199"/>
      <c r="F41" s="125">
        <v>0.5</v>
      </c>
      <c r="G41" s="234"/>
      <c r="H41" s="66">
        <v>0</v>
      </c>
      <c r="I41" s="234"/>
      <c r="J41" s="66">
        <v>0</v>
      </c>
      <c r="K41" s="234"/>
      <c r="L41" s="125">
        <v>0.5</v>
      </c>
      <c r="M41" s="234"/>
      <c r="N41" s="66">
        <v>0</v>
      </c>
      <c r="O41" s="234"/>
      <c r="P41" s="66">
        <v>0.5</v>
      </c>
      <c r="Q41" s="234"/>
      <c r="R41" s="125">
        <v>0.5</v>
      </c>
      <c r="S41" s="234"/>
      <c r="T41" s="66"/>
      <c r="U41" s="234"/>
      <c r="V41" s="66"/>
      <c r="W41" s="234"/>
      <c r="X41" s="66"/>
      <c r="Y41" s="234"/>
      <c r="Z41" s="66"/>
      <c r="AA41" s="234"/>
      <c r="AB41" s="66"/>
      <c r="AC41" s="234"/>
      <c r="AD41" s="66"/>
      <c r="AE41" s="234"/>
    </row>
    <row r="42" spans="1:31" ht="17.25">
      <c r="A42" s="122" t="s">
        <v>41</v>
      </c>
      <c r="B42" s="115">
        <v>17</v>
      </c>
      <c r="C42" s="116" t="s">
        <v>129</v>
      </c>
      <c r="D42" s="75"/>
      <c r="E42" s="200">
        <v>0</v>
      </c>
      <c r="F42" s="63">
        <v>21</v>
      </c>
      <c r="G42" s="233">
        <v>0</v>
      </c>
      <c r="H42" s="63">
        <v>18</v>
      </c>
      <c r="I42" s="233">
        <v>1</v>
      </c>
      <c r="J42" s="62">
        <v>19</v>
      </c>
      <c r="K42" s="233">
        <v>2</v>
      </c>
      <c r="L42" s="63">
        <v>9</v>
      </c>
      <c r="M42" s="233">
        <v>2</v>
      </c>
      <c r="N42" s="69">
        <v>13</v>
      </c>
      <c r="O42" s="233">
        <v>3</v>
      </c>
      <c r="P42" s="63">
        <v>16</v>
      </c>
      <c r="Q42" s="233">
        <v>3</v>
      </c>
      <c r="R42" s="69">
        <v>20</v>
      </c>
      <c r="S42" s="233">
        <v>3</v>
      </c>
      <c r="T42" s="60"/>
      <c r="U42" s="233"/>
      <c r="V42" s="63"/>
      <c r="W42" s="233"/>
      <c r="X42" s="62"/>
      <c r="Y42" s="233"/>
      <c r="Z42" s="62"/>
      <c r="AA42" s="233"/>
      <c r="AB42" s="63"/>
      <c r="AC42" s="233"/>
      <c r="AD42" s="60"/>
      <c r="AE42" s="233"/>
    </row>
    <row r="43" spans="1:31" ht="18" thickBot="1">
      <c r="A43" s="123"/>
      <c r="B43" s="117">
        <v>1442</v>
      </c>
      <c r="C43" s="118" t="s">
        <v>130</v>
      </c>
      <c r="D43" s="76"/>
      <c r="E43" s="201"/>
      <c r="F43" s="66">
        <v>0</v>
      </c>
      <c r="G43" s="234"/>
      <c r="H43" s="66">
        <v>1</v>
      </c>
      <c r="I43" s="234"/>
      <c r="J43" s="66">
        <v>1</v>
      </c>
      <c r="K43" s="234"/>
      <c r="L43" s="66">
        <v>0</v>
      </c>
      <c r="M43" s="234"/>
      <c r="N43" s="65">
        <v>1</v>
      </c>
      <c r="O43" s="234"/>
      <c r="P43" s="66">
        <v>0</v>
      </c>
      <c r="Q43" s="234"/>
      <c r="R43" s="66">
        <v>0</v>
      </c>
      <c r="S43" s="234"/>
      <c r="T43" s="66"/>
      <c r="U43" s="234"/>
      <c r="V43" s="66"/>
      <c r="W43" s="234"/>
      <c r="X43" s="66"/>
      <c r="Y43" s="234"/>
      <c r="Z43" s="66"/>
      <c r="AA43" s="234"/>
      <c r="AB43" s="66"/>
      <c r="AC43" s="234"/>
      <c r="AD43" s="65"/>
      <c r="AE43" s="234"/>
    </row>
    <row r="44" spans="1:31" ht="17.25">
      <c r="A44" s="122" t="s">
        <v>42</v>
      </c>
      <c r="B44" s="115">
        <v>19</v>
      </c>
      <c r="C44" s="116" t="s">
        <v>133</v>
      </c>
      <c r="D44" s="75"/>
      <c r="E44" s="200">
        <v>0</v>
      </c>
      <c r="F44" s="69">
        <v>15</v>
      </c>
      <c r="G44" s="233">
        <v>1</v>
      </c>
      <c r="H44" s="68">
        <v>15</v>
      </c>
      <c r="I44" s="233">
        <v>1</v>
      </c>
      <c r="J44" s="68">
        <v>17</v>
      </c>
      <c r="K44" s="233">
        <v>1</v>
      </c>
      <c r="L44" s="132" t="s">
        <v>138</v>
      </c>
      <c r="M44" s="233">
        <v>2</v>
      </c>
      <c r="N44" s="62">
        <v>16</v>
      </c>
      <c r="O44" s="233">
        <v>2</v>
      </c>
      <c r="P44" s="124" t="s">
        <v>138</v>
      </c>
      <c r="Q44" s="233">
        <v>2.5</v>
      </c>
      <c r="R44" s="68">
        <v>22</v>
      </c>
      <c r="S44" s="233">
        <v>3</v>
      </c>
      <c r="T44" s="60"/>
      <c r="U44" s="233"/>
      <c r="V44" s="60"/>
      <c r="W44" s="233"/>
      <c r="X44" s="60"/>
      <c r="Y44" s="233"/>
      <c r="Z44" s="60"/>
      <c r="AA44" s="233"/>
      <c r="AB44" s="60"/>
      <c r="AC44" s="233"/>
      <c r="AD44" s="60"/>
      <c r="AE44" s="233"/>
    </row>
    <row r="45" spans="1:31" ht="18" thickBot="1">
      <c r="A45" s="123"/>
      <c r="B45" s="135"/>
      <c r="C45" s="118" t="s">
        <v>114</v>
      </c>
      <c r="D45" s="76"/>
      <c r="E45" s="201"/>
      <c r="F45" s="66">
        <v>1</v>
      </c>
      <c r="G45" s="234"/>
      <c r="H45" s="66">
        <v>0</v>
      </c>
      <c r="I45" s="234"/>
      <c r="J45" s="66">
        <v>0</v>
      </c>
      <c r="K45" s="234"/>
      <c r="L45" s="133" t="s">
        <v>152</v>
      </c>
      <c r="M45" s="234"/>
      <c r="N45" s="66">
        <v>0</v>
      </c>
      <c r="O45" s="234"/>
      <c r="P45" s="125">
        <v>0.5</v>
      </c>
      <c r="Q45" s="234"/>
      <c r="R45" s="66">
        <v>0.5</v>
      </c>
      <c r="S45" s="234"/>
      <c r="T45" s="66"/>
      <c r="U45" s="234"/>
      <c r="V45" s="66"/>
      <c r="W45" s="234"/>
      <c r="X45" s="66"/>
      <c r="Y45" s="234"/>
      <c r="Z45" s="66"/>
      <c r="AA45" s="234"/>
      <c r="AB45" s="66"/>
      <c r="AC45" s="234"/>
      <c r="AD45" s="66"/>
      <c r="AE45" s="234"/>
    </row>
    <row r="46" spans="1:31" ht="17.25">
      <c r="A46" s="122" t="s">
        <v>67</v>
      </c>
      <c r="B46" s="115">
        <v>22</v>
      </c>
      <c r="C46" s="116" t="s">
        <v>194</v>
      </c>
      <c r="D46" s="75"/>
      <c r="E46" s="200">
        <v>0</v>
      </c>
      <c r="F46" s="124" t="s">
        <v>138</v>
      </c>
      <c r="G46" s="233">
        <v>0</v>
      </c>
      <c r="H46" s="124" t="s">
        <v>138</v>
      </c>
      <c r="I46" s="233">
        <v>0.5</v>
      </c>
      <c r="J46" s="124" t="s">
        <v>138</v>
      </c>
      <c r="K46" s="233">
        <v>1</v>
      </c>
      <c r="L46" s="124" t="s">
        <v>138</v>
      </c>
      <c r="M46" s="233">
        <v>1.5</v>
      </c>
      <c r="N46" s="124" t="s">
        <v>138</v>
      </c>
      <c r="O46" s="233">
        <v>2</v>
      </c>
      <c r="P46" s="63">
        <v>20</v>
      </c>
      <c r="Q46" s="233">
        <v>2</v>
      </c>
      <c r="R46" s="60">
        <v>19</v>
      </c>
      <c r="S46" s="233">
        <v>2.5</v>
      </c>
      <c r="T46" s="60"/>
      <c r="U46" s="233"/>
      <c r="V46" s="60"/>
      <c r="W46" s="233"/>
      <c r="X46" s="60"/>
      <c r="Y46" s="233"/>
      <c r="Z46" s="60"/>
      <c r="AA46" s="233"/>
      <c r="AB46" s="60"/>
      <c r="AC46" s="233"/>
      <c r="AD46" s="60"/>
      <c r="AE46" s="233"/>
    </row>
    <row r="47" spans="1:31" ht="18" thickBot="1">
      <c r="A47" s="123"/>
      <c r="B47" s="135"/>
      <c r="C47" s="118" t="s">
        <v>195</v>
      </c>
      <c r="D47" s="76"/>
      <c r="E47" s="201"/>
      <c r="F47" s="66">
        <v>0</v>
      </c>
      <c r="G47" s="234"/>
      <c r="H47" s="125">
        <v>0.5</v>
      </c>
      <c r="I47" s="234"/>
      <c r="J47" s="125">
        <v>0.5</v>
      </c>
      <c r="K47" s="234"/>
      <c r="L47" s="125">
        <v>0.5</v>
      </c>
      <c r="M47" s="234"/>
      <c r="N47" s="125">
        <v>0.5</v>
      </c>
      <c r="O47" s="234"/>
      <c r="P47" s="66">
        <v>0</v>
      </c>
      <c r="Q47" s="234"/>
      <c r="R47" s="66">
        <v>0.5</v>
      </c>
      <c r="S47" s="234"/>
      <c r="T47" s="66"/>
      <c r="U47" s="234"/>
      <c r="V47" s="66"/>
      <c r="W47" s="234"/>
      <c r="X47" s="66"/>
      <c r="Y47" s="234"/>
      <c r="Z47" s="66"/>
      <c r="AA47" s="234"/>
      <c r="AB47" s="66"/>
      <c r="AC47" s="234"/>
      <c r="AD47" s="66"/>
      <c r="AE47" s="234"/>
    </row>
    <row r="48" spans="1:31" ht="17.25">
      <c r="A48" s="122" t="s">
        <v>68</v>
      </c>
      <c r="B48" s="115">
        <v>18</v>
      </c>
      <c r="C48" s="116" t="s">
        <v>131</v>
      </c>
      <c r="D48" s="75"/>
      <c r="E48" s="200">
        <v>0</v>
      </c>
      <c r="F48" s="68">
        <v>14</v>
      </c>
      <c r="G48" s="233">
        <v>0</v>
      </c>
      <c r="H48" s="62">
        <v>17</v>
      </c>
      <c r="I48" s="233">
        <v>0</v>
      </c>
      <c r="J48" s="62">
        <v>21</v>
      </c>
      <c r="K48" s="233">
        <v>0</v>
      </c>
      <c r="L48" s="63">
        <v>20</v>
      </c>
      <c r="M48" s="233">
        <v>0</v>
      </c>
      <c r="N48" s="62">
        <v>11</v>
      </c>
      <c r="O48" s="233">
        <v>0</v>
      </c>
      <c r="P48" s="63">
        <v>13</v>
      </c>
      <c r="Q48" s="233">
        <v>0.5</v>
      </c>
      <c r="R48" s="132" t="s">
        <v>138</v>
      </c>
      <c r="S48" s="233">
        <v>1.5</v>
      </c>
      <c r="T48" s="62"/>
      <c r="U48" s="233"/>
      <c r="V48" s="60"/>
      <c r="W48" s="233"/>
      <c r="X48" s="63"/>
      <c r="Y48" s="233"/>
      <c r="Z48" s="63"/>
      <c r="AA48" s="233"/>
      <c r="AB48" s="60"/>
      <c r="AC48" s="233"/>
      <c r="AD48" s="62"/>
      <c r="AE48" s="233"/>
    </row>
    <row r="49" spans="1:31" ht="18" thickBot="1">
      <c r="A49" s="123"/>
      <c r="B49" s="117">
        <v>1400</v>
      </c>
      <c r="C49" s="118" t="s">
        <v>132</v>
      </c>
      <c r="D49" s="76"/>
      <c r="E49" s="201"/>
      <c r="F49" s="66">
        <v>0</v>
      </c>
      <c r="G49" s="234"/>
      <c r="H49" s="66">
        <v>0</v>
      </c>
      <c r="I49" s="234"/>
      <c r="J49" s="66">
        <v>0</v>
      </c>
      <c r="K49" s="234"/>
      <c r="L49" s="66">
        <v>0</v>
      </c>
      <c r="M49" s="234"/>
      <c r="N49" s="66">
        <v>0</v>
      </c>
      <c r="O49" s="234"/>
      <c r="P49" s="66">
        <v>0.5</v>
      </c>
      <c r="Q49" s="234"/>
      <c r="R49" s="133" t="s">
        <v>152</v>
      </c>
      <c r="S49" s="234"/>
      <c r="T49" s="66"/>
      <c r="U49" s="234"/>
      <c r="V49" s="66"/>
      <c r="W49" s="234"/>
      <c r="X49" s="66"/>
      <c r="Y49" s="234"/>
      <c r="Z49" s="66"/>
      <c r="AA49" s="234"/>
      <c r="AB49" s="66"/>
      <c r="AC49" s="234"/>
      <c r="AD49" s="66"/>
      <c r="AE49" s="234"/>
    </row>
    <row r="50" spans="2:31" ht="17.25">
      <c r="B50" s="79"/>
      <c r="C50" s="64"/>
      <c r="F50" s="80"/>
      <c r="G50" s="81"/>
      <c r="H50" s="80"/>
      <c r="I50" s="81"/>
      <c r="J50" s="80"/>
      <c r="K50" s="81"/>
      <c r="L50" s="72"/>
      <c r="M50" s="73"/>
      <c r="N50" s="72"/>
      <c r="O50" s="73"/>
      <c r="P50" s="72"/>
      <c r="Q50" s="73"/>
      <c r="R50" s="72"/>
      <c r="S50" s="73"/>
      <c r="T50" s="72"/>
      <c r="U50" s="73"/>
      <c r="V50" s="72"/>
      <c r="W50" s="73"/>
      <c r="X50" s="72"/>
      <c r="Y50" s="73"/>
      <c r="Z50" s="72"/>
      <c r="AA50" s="73"/>
      <c r="AB50" s="72"/>
      <c r="AC50" s="73"/>
      <c r="AD50" s="72"/>
      <c r="AE50" s="73"/>
    </row>
    <row r="51" spans="2:13" ht="17.25">
      <c r="B51" s="82" t="s">
        <v>19</v>
      </c>
      <c r="F51" s="83"/>
      <c r="G51" s="84"/>
      <c r="H51" s="85"/>
      <c r="I51" s="85"/>
      <c r="J51" s="85"/>
      <c r="K51" s="85"/>
      <c r="L51" s="85"/>
      <c r="M51" s="85"/>
    </row>
    <row r="52" spans="2:13" ht="17.25">
      <c r="B52" s="193">
        <f>'Podle ELO'!A54</f>
        <v>1925.7</v>
      </c>
      <c r="F52" s="83"/>
      <c r="G52" s="84"/>
      <c r="H52" s="85"/>
      <c r="I52" s="85"/>
      <c r="J52" s="85"/>
      <c r="K52" s="85"/>
      <c r="L52" s="85"/>
      <c r="M52" s="85"/>
    </row>
    <row r="53" spans="2:13" ht="17.25">
      <c r="B53" s="87"/>
      <c r="F53" s="83"/>
      <c r="G53" s="84"/>
      <c r="H53" s="85"/>
      <c r="I53" s="85"/>
      <c r="J53" s="85"/>
      <c r="K53" s="85"/>
      <c r="L53" s="85"/>
      <c r="M53" s="85"/>
    </row>
    <row r="54" spans="2:30" ht="17.25">
      <c r="B54" s="82" t="s">
        <v>21</v>
      </c>
      <c r="C54" s="47"/>
      <c r="F54" s="85">
        <f>'Podle ELO'!E56</f>
        <v>7</v>
      </c>
      <c r="G54" s="85"/>
      <c r="H54" s="85">
        <f>'Podle ELO'!G56</f>
        <v>7</v>
      </c>
      <c r="I54" s="85"/>
      <c r="J54" s="85">
        <f>'Podle ELO'!I56</f>
        <v>7</v>
      </c>
      <c r="K54" s="85"/>
      <c r="L54" s="85">
        <f>'Podle ELO'!K56</f>
        <v>7</v>
      </c>
      <c r="M54" s="85"/>
      <c r="N54" s="85">
        <f>'Podle ELO'!M56</f>
        <v>8</v>
      </c>
      <c r="O54" s="85"/>
      <c r="P54" s="85">
        <f>'Podle ELO'!O56</f>
        <v>7</v>
      </c>
      <c r="R54" s="85">
        <f>'Podle ELO'!Q56</f>
        <v>10</v>
      </c>
      <c r="S54" s="85"/>
      <c r="T54" s="85">
        <f>'Podle ELO'!S56</f>
        <v>0</v>
      </c>
      <c r="U54" s="85"/>
      <c r="V54" s="85">
        <f>'Podle ELO'!U56</f>
        <v>0</v>
      </c>
      <c r="W54" s="85"/>
      <c r="X54" s="85">
        <f>'Podle ELO'!W56</f>
        <v>0</v>
      </c>
      <c r="Y54" s="85"/>
      <c r="Z54" s="85">
        <f>'Podle ELO'!Y56</f>
        <v>0</v>
      </c>
      <c r="AA54" s="85"/>
      <c r="AB54" s="85">
        <f>'Podle ELO'!AA56</f>
        <v>0</v>
      </c>
      <c r="AC54" s="85"/>
      <c r="AD54" s="85">
        <f>'Podle ELO'!AC56</f>
        <v>0</v>
      </c>
    </row>
    <row r="55" spans="1:30" s="94" customFormat="1" ht="17.25">
      <c r="A55" s="102"/>
      <c r="B55" s="88" t="s">
        <v>75</v>
      </c>
      <c r="C55" s="89"/>
      <c r="D55" s="90"/>
      <c r="E55" s="91"/>
      <c r="F55" s="92">
        <f>'Podle ELO'!E57</f>
        <v>1</v>
      </c>
      <c r="G55" s="92"/>
      <c r="H55" s="92">
        <f>'Podle ELO'!G57</f>
        <v>1</v>
      </c>
      <c r="I55" s="92"/>
      <c r="J55" s="92">
        <f>'Podle ELO'!I57</f>
        <v>1</v>
      </c>
      <c r="K55" s="92"/>
      <c r="L55" s="92">
        <f>'Podle ELO'!K57</f>
        <v>0</v>
      </c>
      <c r="M55" s="92"/>
      <c r="N55" s="92">
        <f>'Podle ELO'!M57</f>
        <v>0</v>
      </c>
      <c r="O55" s="92"/>
      <c r="P55" s="92">
        <f>'Podle ELO'!O57</f>
        <v>0</v>
      </c>
      <c r="R55" s="92">
        <f>'Podle ELO'!Q57</f>
        <v>0</v>
      </c>
      <c r="S55" s="92"/>
      <c r="T55" s="92">
        <f>'Podle ELO'!S57</f>
        <v>0</v>
      </c>
      <c r="U55" s="92"/>
      <c r="V55" s="92">
        <f>'Podle ELO'!U57</f>
        <v>0</v>
      </c>
      <c r="W55" s="92"/>
      <c r="X55" s="92">
        <f>'Podle ELO'!W57</f>
        <v>0</v>
      </c>
      <c r="Y55" s="92"/>
      <c r="Z55" s="92">
        <f>'Podle ELO'!Y57</f>
        <v>0</v>
      </c>
      <c r="AA55" s="92"/>
      <c r="AB55" s="92">
        <f>'Podle ELO'!AA57</f>
        <v>0</v>
      </c>
      <c r="AC55" s="92"/>
      <c r="AD55" s="92">
        <f>'Podle ELO'!AC57</f>
        <v>0</v>
      </c>
    </row>
    <row r="56" spans="1:30" s="51" customFormat="1" ht="17.25">
      <c r="A56" s="103"/>
      <c r="B56" s="95" t="s">
        <v>22</v>
      </c>
      <c r="C56" s="96"/>
      <c r="D56" s="59"/>
      <c r="E56" s="97"/>
      <c r="F56" s="98">
        <f>'Podle ELO'!E58</f>
        <v>8</v>
      </c>
      <c r="G56" s="98"/>
      <c r="H56" s="98">
        <f>'Podle ELO'!G58</f>
        <v>16</v>
      </c>
      <c r="I56" s="98"/>
      <c r="J56" s="98">
        <f>'Podle ELO'!I58</f>
        <v>24</v>
      </c>
      <c r="K56" s="98"/>
      <c r="L56" s="98">
        <f>'Podle ELO'!K58</f>
        <v>31</v>
      </c>
      <c r="M56" s="98"/>
      <c r="N56" s="98">
        <f>'Podle ELO'!M58</f>
        <v>39</v>
      </c>
      <c r="O56" s="98"/>
      <c r="P56" s="98">
        <f>'Podle ELO'!O58</f>
        <v>46</v>
      </c>
      <c r="R56" s="98">
        <f>'Podle ELO'!Q58</f>
        <v>56</v>
      </c>
      <c r="S56" s="98"/>
      <c r="T56" s="98">
        <f>'Podle ELO'!S58</f>
        <v>56</v>
      </c>
      <c r="U56" s="98"/>
      <c r="V56" s="98">
        <f>'Podle ELO'!U58</f>
        <v>56</v>
      </c>
      <c r="W56" s="98"/>
      <c r="X56" s="98">
        <f>'Podle ELO'!W58</f>
        <v>56</v>
      </c>
      <c r="Y56" s="98"/>
      <c r="Z56" s="98">
        <f>'Podle ELO'!Y58</f>
        <v>56</v>
      </c>
      <c r="AA56" s="98"/>
      <c r="AB56" s="98">
        <f>'Podle ELO'!AA58</f>
        <v>56</v>
      </c>
      <c r="AC56" s="98"/>
      <c r="AD56" s="98">
        <f>'Podle ELO'!AC58</f>
        <v>56</v>
      </c>
    </row>
    <row r="57" spans="6:13" ht="17.25">
      <c r="F57" s="85"/>
      <c r="G57" s="85"/>
      <c r="H57" s="85"/>
      <c r="I57" s="85"/>
      <c r="J57" s="85"/>
      <c r="K57" s="85"/>
      <c r="L57" s="85"/>
      <c r="M57" s="85"/>
    </row>
    <row r="58" spans="6:13" ht="17.25">
      <c r="F58" s="85"/>
      <c r="G58" s="85"/>
      <c r="H58" s="85"/>
      <c r="I58" s="85"/>
      <c r="J58" s="85"/>
      <c r="K58" s="85"/>
      <c r="L58" s="85"/>
      <c r="M58" s="85"/>
    </row>
    <row r="59" spans="6:13" ht="17.25">
      <c r="F59" s="85"/>
      <c r="G59" s="85"/>
      <c r="H59" s="85"/>
      <c r="I59" s="85"/>
      <c r="J59" s="85"/>
      <c r="K59" s="85"/>
      <c r="L59" s="85"/>
      <c r="M59" s="85"/>
    </row>
    <row r="60" spans="6:13" ht="17.25">
      <c r="F60" s="85"/>
      <c r="G60" s="85"/>
      <c r="H60" s="85"/>
      <c r="I60" s="85"/>
      <c r="J60" s="85"/>
      <c r="K60" s="85"/>
      <c r="L60" s="85"/>
      <c r="M60" s="85"/>
    </row>
  </sheetData>
  <sheetProtection/>
  <mergeCells count="312">
    <mergeCell ref="S48:S49"/>
    <mergeCell ref="U48:U49"/>
    <mergeCell ref="W48:W49"/>
    <mergeCell ref="Y48:Y49"/>
    <mergeCell ref="AA48:AA49"/>
    <mergeCell ref="AC48:AC49"/>
    <mergeCell ref="AE48:AE49"/>
    <mergeCell ref="G48:G49"/>
    <mergeCell ref="I48:I49"/>
    <mergeCell ref="K48:K49"/>
    <mergeCell ref="M48:M49"/>
    <mergeCell ref="O48:O49"/>
    <mergeCell ref="Q48:Q49"/>
    <mergeCell ref="G36:G37"/>
    <mergeCell ref="I36:I37"/>
    <mergeCell ref="K36:K37"/>
    <mergeCell ref="M36:M37"/>
    <mergeCell ref="O36:O37"/>
    <mergeCell ref="G38:G39"/>
    <mergeCell ref="I38:I39"/>
    <mergeCell ref="K38:K39"/>
    <mergeCell ref="M38:M39"/>
    <mergeCell ref="O38:O39"/>
    <mergeCell ref="AE22:AE23"/>
    <mergeCell ref="AE24:AE25"/>
    <mergeCell ref="W22:W23"/>
    <mergeCell ref="AA8:AA9"/>
    <mergeCell ref="AE14:AE15"/>
    <mergeCell ref="AE10:AE11"/>
    <mergeCell ref="Y10:Y11"/>
    <mergeCell ref="W18:W19"/>
    <mergeCell ref="AA16:AA17"/>
    <mergeCell ref="AC20:AC21"/>
    <mergeCell ref="AE12:AE13"/>
    <mergeCell ref="AC6:AC7"/>
    <mergeCell ref="AC8:AC9"/>
    <mergeCell ref="AC10:AC11"/>
    <mergeCell ref="AC12:AC13"/>
    <mergeCell ref="W28:W29"/>
    <mergeCell ref="AE26:AE27"/>
    <mergeCell ref="Y26:Y27"/>
    <mergeCell ref="AA26:AA27"/>
    <mergeCell ref="AC26:AC27"/>
    <mergeCell ref="X4:Y4"/>
    <mergeCell ref="Z4:AA4"/>
    <mergeCell ref="AD4:AE4"/>
    <mergeCell ref="AD5:AE5"/>
    <mergeCell ref="AE6:AE7"/>
    <mergeCell ref="AE8:AE9"/>
    <mergeCell ref="W6:W7"/>
    <mergeCell ref="Y6:Y7"/>
    <mergeCell ref="W12:W13"/>
    <mergeCell ref="Y12:Y13"/>
    <mergeCell ref="AB4:AC4"/>
    <mergeCell ref="V5:W5"/>
    <mergeCell ref="X5:Y5"/>
    <mergeCell ref="Z5:AA5"/>
    <mergeCell ref="AB5:AC5"/>
    <mergeCell ref="V4:W4"/>
    <mergeCell ref="AA6:AA7"/>
    <mergeCell ref="W14:W15"/>
    <mergeCell ref="Y14:Y15"/>
    <mergeCell ref="U12:U13"/>
    <mergeCell ref="W10:W11"/>
    <mergeCell ref="W8:W9"/>
    <mergeCell ref="Y8:Y9"/>
    <mergeCell ref="AA12:AA13"/>
    <mergeCell ref="AA10:AA11"/>
    <mergeCell ref="AA14:AA15"/>
    <mergeCell ref="N4:O4"/>
    <mergeCell ref="O8:O9"/>
    <mergeCell ref="Q8:Q9"/>
    <mergeCell ref="S8:S9"/>
    <mergeCell ref="U8:U9"/>
    <mergeCell ref="P4:Q4"/>
    <mergeCell ref="S6:S7"/>
    <mergeCell ref="U6:U7"/>
    <mergeCell ref="Q6:Q7"/>
    <mergeCell ref="O6:O7"/>
    <mergeCell ref="L4:M4"/>
    <mergeCell ref="L5:M5"/>
    <mergeCell ref="M6:M7"/>
    <mergeCell ref="M8:M9"/>
    <mergeCell ref="R4:S4"/>
    <mergeCell ref="T4:U4"/>
    <mergeCell ref="N5:O5"/>
    <mergeCell ref="P5:Q5"/>
    <mergeCell ref="R5:S5"/>
    <mergeCell ref="T5:U5"/>
    <mergeCell ref="I10:I11"/>
    <mergeCell ref="K6:K7"/>
    <mergeCell ref="J4:K4"/>
    <mergeCell ref="J5:K5"/>
    <mergeCell ref="I8:I9"/>
    <mergeCell ref="K8:K9"/>
    <mergeCell ref="F4:G4"/>
    <mergeCell ref="F5:G5"/>
    <mergeCell ref="G6:G7"/>
    <mergeCell ref="G8:G9"/>
    <mergeCell ref="G12:G13"/>
    <mergeCell ref="H4:I4"/>
    <mergeCell ref="H5:I5"/>
    <mergeCell ref="I6:I7"/>
    <mergeCell ref="I12:I13"/>
    <mergeCell ref="G10:G11"/>
    <mergeCell ref="G24:G25"/>
    <mergeCell ref="I24:I25"/>
    <mergeCell ref="M24:M25"/>
    <mergeCell ref="O24:O25"/>
    <mergeCell ref="K28:K29"/>
    <mergeCell ref="G22:G23"/>
    <mergeCell ref="I22:I23"/>
    <mergeCell ref="G26:G27"/>
    <mergeCell ref="G14:G15"/>
    <mergeCell ref="G18:G19"/>
    <mergeCell ref="G20:G21"/>
    <mergeCell ref="I14:I15"/>
    <mergeCell ref="G16:G17"/>
    <mergeCell ref="I16:I17"/>
    <mergeCell ref="I20:I21"/>
    <mergeCell ref="S32:S33"/>
    <mergeCell ref="U32:U33"/>
    <mergeCell ref="S40:S41"/>
    <mergeCell ref="I18:I19"/>
    <mergeCell ref="K18:K19"/>
    <mergeCell ref="K16:K17"/>
    <mergeCell ref="S16:S17"/>
    <mergeCell ref="I28:I29"/>
    <mergeCell ref="M20:M21"/>
    <mergeCell ref="O20:O21"/>
    <mergeCell ref="Q40:Q41"/>
    <mergeCell ref="U40:U41"/>
    <mergeCell ref="S30:S31"/>
    <mergeCell ref="U30:U31"/>
    <mergeCell ref="S28:S29"/>
    <mergeCell ref="Q26:Q27"/>
    <mergeCell ref="U28:U29"/>
    <mergeCell ref="Q32:Q33"/>
    <mergeCell ref="Q28:Q29"/>
    <mergeCell ref="Q30:Q31"/>
    <mergeCell ref="S12:S13"/>
    <mergeCell ref="S10:S11"/>
    <mergeCell ref="Q12:Q13"/>
    <mergeCell ref="S14:S15"/>
    <mergeCell ref="Q16:Q17"/>
    <mergeCell ref="O18:O19"/>
    <mergeCell ref="Q18:Q19"/>
    <mergeCell ref="U24:U25"/>
    <mergeCell ref="Y30:Y31"/>
    <mergeCell ref="Y32:Y33"/>
    <mergeCell ref="AA24:AA25"/>
    <mergeCell ref="AA34:AA35"/>
    <mergeCell ref="Y18:Y19"/>
    <mergeCell ref="AA18:AA19"/>
    <mergeCell ref="U26:U27"/>
    <mergeCell ref="Y28:Y29"/>
    <mergeCell ref="W20:W21"/>
    <mergeCell ref="Y22:Y23"/>
    <mergeCell ref="W24:W25"/>
    <mergeCell ref="Y20:Y21"/>
    <mergeCell ref="AA20:AA21"/>
    <mergeCell ref="AA22:AA23"/>
    <mergeCell ref="Q14:Q15"/>
    <mergeCell ref="O22:O23"/>
    <mergeCell ref="K22:K23"/>
    <mergeCell ref="M22:M23"/>
    <mergeCell ref="U20:U21"/>
    <mergeCell ref="U18:U19"/>
    <mergeCell ref="Q20:Q21"/>
    <mergeCell ref="S20:S21"/>
    <mergeCell ref="K20:K21"/>
    <mergeCell ref="Q22:Q23"/>
    <mergeCell ref="U10:U11"/>
    <mergeCell ref="U14:U15"/>
    <mergeCell ref="S18:S19"/>
    <mergeCell ref="O16:O17"/>
    <mergeCell ref="O14:O15"/>
    <mergeCell ref="S22:S23"/>
    <mergeCell ref="M12:M13"/>
    <mergeCell ref="M14:M15"/>
    <mergeCell ref="K10:K11"/>
    <mergeCell ref="M10:M11"/>
    <mergeCell ref="O10:O11"/>
    <mergeCell ref="Q10:Q11"/>
    <mergeCell ref="U22:U23"/>
    <mergeCell ref="M16:M17"/>
    <mergeCell ref="M18:M19"/>
    <mergeCell ref="K12:K13"/>
    <mergeCell ref="K14:K15"/>
    <mergeCell ref="O12:O13"/>
    <mergeCell ref="Y36:Y37"/>
    <mergeCell ref="AC36:AC37"/>
    <mergeCell ref="AC32:AC33"/>
    <mergeCell ref="AC34:AC35"/>
    <mergeCell ref="AE18:AE19"/>
    <mergeCell ref="AE28:AE29"/>
    <mergeCell ref="AC30:AC31"/>
    <mergeCell ref="AC24:AC25"/>
    <mergeCell ref="Y34:Y35"/>
    <mergeCell ref="AE20:AE21"/>
    <mergeCell ref="W26:W27"/>
    <mergeCell ref="W32:W33"/>
    <mergeCell ref="AA30:AA31"/>
    <mergeCell ref="AA28:AA29"/>
    <mergeCell ref="AC28:AC29"/>
    <mergeCell ref="AE32:AE33"/>
    <mergeCell ref="AE30:AE31"/>
    <mergeCell ref="AE16:AE17"/>
    <mergeCell ref="AC22:AC23"/>
    <mergeCell ref="Y24:Y25"/>
    <mergeCell ref="Y16:Y17"/>
    <mergeCell ref="AC16:AC17"/>
    <mergeCell ref="U38:U39"/>
    <mergeCell ref="W38:W39"/>
    <mergeCell ref="U34:U35"/>
    <mergeCell ref="AC18:AC19"/>
    <mergeCell ref="AE38:AE39"/>
    <mergeCell ref="AE34:AE35"/>
    <mergeCell ref="AA32:AA33"/>
    <mergeCell ref="Y38:Y39"/>
    <mergeCell ref="AA38:AA39"/>
    <mergeCell ref="AC38:AC39"/>
    <mergeCell ref="W30:W31"/>
    <mergeCell ref="AA36:AA37"/>
    <mergeCell ref="W34:W35"/>
    <mergeCell ref="W36:W37"/>
    <mergeCell ref="AE36:AE37"/>
    <mergeCell ref="AC14:AC15"/>
    <mergeCell ref="W16:W17"/>
    <mergeCell ref="U16:U17"/>
    <mergeCell ref="U36:U37"/>
    <mergeCell ref="W42:W43"/>
    <mergeCell ref="AA44:AA45"/>
    <mergeCell ref="AC40:AC41"/>
    <mergeCell ref="W40:W41"/>
    <mergeCell ref="Y40:Y41"/>
    <mergeCell ref="AA40:AA41"/>
    <mergeCell ref="AE40:AE41"/>
    <mergeCell ref="AE46:AE47"/>
    <mergeCell ref="AC46:AC47"/>
    <mergeCell ref="W46:W47"/>
    <mergeCell ref="AE44:AE45"/>
    <mergeCell ref="AA46:AA47"/>
    <mergeCell ref="AC42:AC43"/>
    <mergeCell ref="U46:U47"/>
    <mergeCell ref="Y44:Y45"/>
    <mergeCell ref="Y46:Y47"/>
    <mergeCell ref="U44:U45"/>
    <mergeCell ref="U42:U43"/>
    <mergeCell ref="AA42:AA43"/>
    <mergeCell ref="Q46:Q47"/>
    <mergeCell ref="S46:S47"/>
    <mergeCell ref="S44:S45"/>
    <mergeCell ref="Q44:Q45"/>
    <mergeCell ref="AE42:AE43"/>
    <mergeCell ref="Y42:Y43"/>
    <mergeCell ref="AC44:AC45"/>
    <mergeCell ref="W44:W45"/>
    <mergeCell ref="Q42:Q43"/>
    <mergeCell ref="S42:S43"/>
    <mergeCell ref="S36:S37"/>
    <mergeCell ref="S38:S39"/>
    <mergeCell ref="M32:M33"/>
    <mergeCell ref="O32:O33"/>
    <mergeCell ref="M26:M27"/>
    <mergeCell ref="I32:I33"/>
    <mergeCell ref="K32:K33"/>
    <mergeCell ref="Q34:Q35"/>
    <mergeCell ref="S34:S35"/>
    <mergeCell ref="S26:S27"/>
    <mergeCell ref="M30:M31"/>
    <mergeCell ref="O30:O31"/>
    <mergeCell ref="I26:I27"/>
    <mergeCell ref="K26:K27"/>
    <mergeCell ref="G30:G31"/>
    <mergeCell ref="I30:I31"/>
    <mergeCell ref="K30:K31"/>
    <mergeCell ref="Q38:Q39"/>
    <mergeCell ref="Q24:Q25"/>
    <mergeCell ref="S24:S25"/>
    <mergeCell ref="K24:K25"/>
    <mergeCell ref="G28:G29"/>
    <mergeCell ref="M28:M29"/>
    <mergeCell ref="G32:G33"/>
    <mergeCell ref="Q36:Q37"/>
    <mergeCell ref="O26:O27"/>
    <mergeCell ref="O28:O29"/>
    <mergeCell ref="G40:G41"/>
    <mergeCell ref="I40:I41"/>
    <mergeCell ref="K40:K41"/>
    <mergeCell ref="K42:K43"/>
    <mergeCell ref="G46:G47"/>
    <mergeCell ref="I46:I47"/>
    <mergeCell ref="K46:K47"/>
    <mergeCell ref="I44:I45"/>
    <mergeCell ref="O44:O45"/>
    <mergeCell ref="M40:M41"/>
    <mergeCell ref="O40:O41"/>
    <mergeCell ref="M42:M43"/>
    <mergeCell ref="O42:O43"/>
    <mergeCell ref="M44:M45"/>
    <mergeCell ref="I42:I43"/>
    <mergeCell ref="K44:K45"/>
    <mergeCell ref="M46:M47"/>
    <mergeCell ref="O46:O47"/>
    <mergeCell ref="G34:G35"/>
    <mergeCell ref="I34:I35"/>
    <mergeCell ref="K34:K35"/>
    <mergeCell ref="M34:M35"/>
    <mergeCell ref="O34:O35"/>
    <mergeCell ref="G42:G43"/>
    <mergeCell ref="G44:G4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PageLayoutView="0" workbookViewId="0" topLeftCell="A1">
      <selection activeCell="G32" sqref="G32"/>
    </sheetView>
  </sheetViews>
  <sheetFormatPr defaultColWidth="8.7109375" defaultRowHeight="15"/>
  <cols>
    <col min="1" max="1" width="5.7109375" style="50" customWidth="1"/>
    <col min="2" max="2" width="13.421875" style="47" customWidth="1"/>
    <col min="3" max="3" width="0.85546875" style="48" customWidth="1"/>
    <col min="4" max="4" width="4.140625" style="203" customWidth="1"/>
    <col min="5" max="18" width="4.57421875" style="50" customWidth="1"/>
    <col min="19" max="30" width="4.00390625" style="50" customWidth="1"/>
    <col min="31" max="31" width="0.9921875" style="50" customWidth="1"/>
    <col min="32" max="32" width="6.7109375" style="50" customWidth="1"/>
    <col min="33" max="16384" width="8.7109375" style="50" customWidth="1"/>
  </cols>
  <sheetData>
    <row r="1" spans="1:16" ht="17.25">
      <c r="A1" s="46" t="s">
        <v>0</v>
      </c>
      <c r="P1" s="51" t="s">
        <v>96</v>
      </c>
    </row>
    <row r="3" ht="18" thickBot="1"/>
    <row r="4" spans="1:32" s="55" customFormat="1" ht="17.25">
      <c r="A4" s="52" t="s">
        <v>2</v>
      </c>
      <c r="B4" s="53" t="s">
        <v>4</v>
      </c>
      <c r="C4" s="54"/>
      <c r="D4" s="194" t="s">
        <v>18</v>
      </c>
      <c r="E4" s="241" t="s">
        <v>5</v>
      </c>
      <c r="F4" s="242"/>
      <c r="G4" s="245" t="s">
        <v>6</v>
      </c>
      <c r="H4" s="242"/>
      <c r="I4" s="245" t="s">
        <v>7</v>
      </c>
      <c r="J4" s="242"/>
      <c r="K4" s="245" t="s">
        <v>8</v>
      </c>
      <c r="L4" s="242"/>
      <c r="M4" s="245" t="s">
        <v>9</v>
      </c>
      <c r="N4" s="242"/>
      <c r="O4" s="245" t="s">
        <v>10</v>
      </c>
      <c r="P4" s="242"/>
      <c r="Q4" s="245" t="s">
        <v>11</v>
      </c>
      <c r="R4" s="242"/>
      <c r="S4" s="245" t="s">
        <v>12</v>
      </c>
      <c r="T4" s="242"/>
      <c r="U4" s="245" t="s">
        <v>13</v>
      </c>
      <c r="V4" s="242"/>
      <c r="W4" s="245" t="s">
        <v>14</v>
      </c>
      <c r="X4" s="242"/>
      <c r="Y4" s="245" t="s">
        <v>15</v>
      </c>
      <c r="Z4" s="242"/>
      <c r="AA4" s="245" t="s">
        <v>16</v>
      </c>
      <c r="AB4" s="242"/>
      <c r="AC4" s="245" t="s">
        <v>17</v>
      </c>
      <c r="AD4" s="242"/>
      <c r="AF4" s="202" t="s">
        <v>200</v>
      </c>
    </row>
    <row r="5" spans="1:32" s="55" customFormat="1" ht="18" thickBot="1">
      <c r="A5" s="56" t="s">
        <v>3</v>
      </c>
      <c r="B5" s="57" t="s">
        <v>1</v>
      </c>
      <c r="C5" s="58"/>
      <c r="D5" s="195" t="s">
        <v>85</v>
      </c>
      <c r="E5" s="243" t="s">
        <v>140</v>
      </c>
      <c r="F5" s="244"/>
      <c r="G5" s="246" t="s">
        <v>97</v>
      </c>
      <c r="H5" s="244"/>
      <c r="I5" s="246" t="s">
        <v>98</v>
      </c>
      <c r="J5" s="244"/>
      <c r="K5" s="246" t="s">
        <v>108</v>
      </c>
      <c r="L5" s="244"/>
      <c r="M5" s="246" t="s">
        <v>99</v>
      </c>
      <c r="N5" s="244"/>
      <c r="O5" s="246" t="s">
        <v>100</v>
      </c>
      <c r="P5" s="244"/>
      <c r="Q5" s="246" t="s">
        <v>101</v>
      </c>
      <c r="R5" s="244"/>
      <c r="S5" s="246" t="s">
        <v>102</v>
      </c>
      <c r="T5" s="244"/>
      <c r="U5" s="246" t="s">
        <v>103</v>
      </c>
      <c r="V5" s="244"/>
      <c r="W5" s="246" t="s">
        <v>104</v>
      </c>
      <c r="X5" s="244"/>
      <c r="Y5" s="246" t="s">
        <v>105</v>
      </c>
      <c r="Z5" s="244"/>
      <c r="AA5" s="246" t="s">
        <v>106</v>
      </c>
      <c r="AB5" s="244"/>
      <c r="AC5" s="246" t="s">
        <v>107</v>
      </c>
      <c r="AD5" s="244"/>
      <c r="AF5" s="55" t="s">
        <v>3</v>
      </c>
    </row>
    <row r="6" spans="1:32" ht="17.25">
      <c r="A6" s="115">
        <v>1</v>
      </c>
      <c r="B6" s="116" t="s">
        <v>109</v>
      </c>
      <c r="C6" s="75"/>
      <c r="D6" s="196">
        <v>2</v>
      </c>
      <c r="E6" s="68">
        <v>6</v>
      </c>
      <c r="F6" s="235">
        <v>2</v>
      </c>
      <c r="G6" s="69">
        <v>14</v>
      </c>
      <c r="H6" s="235">
        <v>3</v>
      </c>
      <c r="I6" s="69">
        <v>7</v>
      </c>
      <c r="J6" s="237">
        <v>4</v>
      </c>
      <c r="K6" s="68">
        <v>2</v>
      </c>
      <c r="L6" s="237">
        <v>4.5</v>
      </c>
      <c r="M6" s="69">
        <v>4</v>
      </c>
      <c r="N6" s="239">
        <v>5.5</v>
      </c>
      <c r="O6" s="68">
        <v>6</v>
      </c>
      <c r="P6" s="239">
        <v>6.5</v>
      </c>
      <c r="Q6" s="63">
        <v>4</v>
      </c>
      <c r="R6" s="239">
        <v>7.5</v>
      </c>
      <c r="S6" s="61"/>
      <c r="T6" s="233"/>
      <c r="U6" s="62"/>
      <c r="V6" s="233"/>
      <c r="W6" s="62"/>
      <c r="X6" s="233"/>
      <c r="Y6" s="63"/>
      <c r="Z6" s="233"/>
      <c r="AA6" s="61"/>
      <c r="AB6" s="233"/>
      <c r="AC6" s="61"/>
      <c r="AD6" s="233"/>
      <c r="AF6" s="247">
        <f>ELO!AA7</f>
        <v>2.6006999338969763</v>
      </c>
    </row>
    <row r="7" spans="1:32" ht="18" thickBot="1">
      <c r="A7" s="117">
        <v>2154</v>
      </c>
      <c r="B7" s="118" t="s">
        <v>110</v>
      </c>
      <c r="C7" s="76"/>
      <c r="D7" s="197"/>
      <c r="E7" s="65">
        <v>0</v>
      </c>
      <c r="F7" s="236"/>
      <c r="G7" s="65">
        <v>1</v>
      </c>
      <c r="H7" s="236"/>
      <c r="I7" s="65">
        <v>1</v>
      </c>
      <c r="J7" s="238"/>
      <c r="K7" s="65">
        <v>0.5</v>
      </c>
      <c r="L7" s="238"/>
      <c r="M7" s="65">
        <v>1</v>
      </c>
      <c r="N7" s="240"/>
      <c r="O7" s="65">
        <v>1</v>
      </c>
      <c r="P7" s="240"/>
      <c r="Q7" s="66">
        <v>1</v>
      </c>
      <c r="R7" s="240"/>
      <c r="S7" s="66"/>
      <c r="T7" s="234"/>
      <c r="U7" s="66"/>
      <c r="V7" s="234"/>
      <c r="W7" s="66"/>
      <c r="X7" s="234"/>
      <c r="Y7" s="66"/>
      <c r="Z7" s="234"/>
      <c r="AA7" s="66"/>
      <c r="AB7" s="234"/>
      <c r="AC7" s="66"/>
      <c r="AD7" s="234"/>
      <c r="AF7" s="248"/>
    </row>
    <row r="8" spans="1:32" ht="17.25">
      <c r="A8" s="115">
        <v>2</v>
      </c>
      <c r="B8" s="116" t="s">
        <v>164</v>
      </c>
      <c r="C8" s="75"/>
      <c r="D8" s="196">
        <v>2</v>
      </c>
      <c r="E8" s="124" t="s">
        <v>138</v>
      </c>
      <c r="F8" s="237">
        <v>2.5</v>
      </c>
      <c r="G8" s="124" t="s">
        <v>138</v>
      </c>
      <c r="H8" s="235">
        <v>3</v>
      </c>
      <c r="I8" s="124" t="s">
        <v>138</v>
      </c>
      <c r="J8" s="235">
        <v>3.5</v>
      </c>
      <c r="K8" s="62">
        <v>1</v>
      </c>
      <c r="L8" s="235">
        <v>4</v>
      </c>
      <c r="M8" s="68">
        <v>5</v>
      </c>
      <c r="N8" s="237">
        <v>5</v>
      </c>
      <c r="O8" s="68">
        <v>4</v>
      </c>
      <c r="P8" s="237">
        <v>6</v>
      </c>
      <c r="Q8" s="69">
        <v>8</v>
      </c>
      <c r="R8" s="237">
        <v>7</v>
      </c>
      <c r="S8" s="60"/>
      <c r="T8" s="233"/>
      <c r="U8" s="60"/>
      <c r="V8" s="233"/>
      <c r="W8" s="60"/>
      <c r="X8" s="233"/>
      <c r="Y8" s="60"/>
      <c r="Z8" s="233"/>
      <c r="AA8" s="60"/>
      <c r="AB8" s="233"/>
      <c r="AC8" s="60"/>
      <c r="AD8" s="233"/>
      <c r="AF8" s="247">
        <f>ELO!AA9</f>
        <v>14.837486413201077</v>
      </c>
    </row>
    <row r="9" spans="1:32" ht="18" thickBot="1">
      <c r="A9" s="117">
        <v>2072</v>
      </c>
      <c r="B9" s="118" t="s">
        <v>169</v>
      </c>
      <c r="C9" s="76"/>
      <c r="D9" s="197"/>
      <c r="E9" s="125">
        <v>0.5</v>
      </c>
      <c r="F9" s="238"/>
      <c r="G9" s="125">
        <v>0.5</v>
      </c>
      <c r="H9" s="236"/>
      <c r="I9" s="125">
        <v>0.5</v>
      </c>
      <c r="J9" s="236"/>
      <c r="K9" s="66">
        <v>0.5</v>
      </c>
      <c r="L9" s="236"/>
      <c r="M9" s="66">
        <v>1</v>
      </c>
      <c r="N9" s="238"/>
      <c r="O9" s="66">
        <v>1</v>
      </c>
      <c r="P9" s="238"/>
      <c r="Q9" s="66">
        <v>1</v>
      </c>
      <c r="R9" s="238"/>
      <c r="S9" s="66"/>
      <c r="T9" s="234"/>
      <c r="U9" s="66"/>
      <c r="V9" s="234"/>
      <c r="W9" s="66"/>
      <c r="X9" s="234"/>
      <c r="Y9" s="66"/>
      <c r="Z9" s="234"/>
      <c r="AA9" s="66"/>
      <c r="AB9" s="234"/>
      <c r="AC9" s="66"/>
      <c r="AD9" s="234"/>
      <c r="AF9" s="248"/>
    </row>
    <row r="10" spans="1:32" ht="17.25">
      <c r="A10" s="115">
        <v>3</v>
      </c>
      <c r="B10" s="116" t="s">
        <v>157</v>
      </c>
      <c r="C10" s="75"/>
      <c r="D10" s="196">
        <v>2</v>
      </c>
      <c r="E10" s="124" t="s">
        <v>138</v>
      </c>
      <c r="F10" s="233">
        <v>2</v>
      </c>
      <c r="G10" s="124" t="s">
        <v>138</v>
      </c>
      <c r="H10" s="233">
        <v>2.5</v>
      </c>
      <c r="I10" s="124" t="s">
        <v>138</v>
      </c>
      <c r="J10" s="233">
        <v>3</v>
      </c>
      <c r="K10" s="62">
        <v>5</v>
      </c>
      <c r="L10" s="233">
        <v>3.5</v>
      </c>
      <c r="M10" s="124" t="s">
        <v>138</v>
      </c>
      <c r="N10" s="233">
        <v>4</v>
      </c>
      <c r="O10" s="124" t="s">
        <v>138</v>
      </c>
      <c r="P10" s="233">
        <v>4.5</v>
      </c>
      <c r="Q10" s="68">
        <v>7</v>
      </c>
      <c r="R10" s="233">
        <v>5.5</v>
      </c>
      <c r="S10" s="60"/>
      <c r="T10" s="233"/>
      <c r="U10" s="60"/>
      <c r="V10" s="233"/>
      <c r="W10" s="60"/>
      <c r="X10" s="233"/>
      <c r="Y10" s="60"/>
      <c r="Z10" s="233"/>
      <c r="AA10" s="60"/>
      <c r="AB10" s="233"/>
      <c r="AC10" s="60"/>
      <c r="AD10" s="233"/>
      <c r="AF10" s="247">
        <f>ELO!AA11</f>
        <v>1.273087857873179</v>
      </c>
    </row>
    <row r="11" spans="1:32" ht="18" thickBot="1">
      <c r="A11" s="117">
        <v>2065</v>
      </c>
      <c r="B11" s="118" t="s">
        <v>158</v>
      </c>
      <c r="C11" s="76"/>
      <c r="D11" s="197"/>
      <c r="E11" s="66">
        <v>0</v>
      </c>
      <c r="F11" s="234"/>
      <c r="G11" s="125">
        <v>0.5</v>
      </c>
      <c r="H11" s="234"/>
      <c r="I11" s="125">
        <v>0.5</v>
      </c>
      <c r="J11" s="234"/>
      <c r="K11" s="66">
        <v>0.5</v>
      </c>
      <c r="L11" s="234"/>
      <c r="M11" s="125">
        <v>0.5</v>
      </c>
      <c r="N11" s="234"/>
      <c r="O11" s="125">
        <v>0.5</v>
      </c>
      <c r="P11" s="234"/>
      <c r="Q11" s="66">
        <v>1</v>
      </c>
      <c r="R11" s="234"/>
      <c r="S11" s="66"/>
      <c r="T11" s="234"/>
      <c r="U11" s="66"/>
      <c r="V11" s="234"/>
      <c r="W11" s="66"/>
      <c r="X11" s="234"/>
      <c r="Y11" s="66"/>
      <c r="Z11" s="234"/>
      <c r="AA11" s="66"/>
      <c r="AB11" s="234"/>
      <c r="AC11" s="66"/>
      <c r="AD11" s="234"/>
      <c r="AF11" s="248"/>
    </row>
    <row r="12" spans="1:32" ht="17.25">
      <c r="A12" s="115">
        <v>4</v>
      </c>
      <c r="B12" s="116" t="s">
        <v>111</v>
      </c>
      <c r="C12" s="75"/>
      <c r="D12" s="196">
        <v>2</v>
      </c>
      <c r="E12" s="69">
        <v>9</v>
      </c>
      <c r="F12" s="239">
        <v>3</v>
      </c>
      <c r="G12" s="63">
        <v>5</v>
      </c>
      <c r="H12" s="239">
        <v>4</v>
      </c>
      <c r="I12" s="62">
        <v>6</v>
      </c>
      <c r="J12" s="239">
        <v>5</v>
      </c>
      <c r="K12" s="124" t="s">
        <v>138</v>
      </c>
      <c r="L12" s="239">
        <v>5.5</v>
      </c>
      <c r="M12" s="62">
        <v>1</v>
      </c>
      <c r="N12" s="239">
        <v>5.5</v>
      </c>
      <c r="O12" s="62">
        <v>2</v>
      </c>
      <c r="P12" s="235">
        <v>5.5</v>
      </c>
      <c r="Q12" s="69">
        <v>1</v>
      </c>
      <c r="R12" s="233">
        <v>5.5</v>
      </c>
      <c r="S12" s="60"/>
      <c r="T12" s="233"/>
      <c r="U12" s="60"/>
      <c r="V12" s="233"/>
      <c r="W12" s="60"/>
      <c r="X12" s="233"/>
      <c r="Y12" s="60"/>
      <c r="Z12" s="233"/>
      <c r="AA12" s="60"/>
      <c r="AB12" s="233"/>
      <c r="AC12" s="60"/>
      <c r="AD12" s="233"/>
      <c r="AF12" s="247">
        <f>ELO!AA13</f>
        <v>-1.9415999746031503</v>
      </c>
    </row>
    <row r="13" spans="1:32" ht="18" thickBot="1">
      <c r="A13" s="117">
        <v>2016</v>
      </c>
      <c r="B13" s="118" t="s">
        <v>112</v>
      </c>
      <c r="C13" s="76"/>
      <c r="D13" s="197"/>
      <c r="E13" s="66">
        <v>1</v>
      </c>
      <c r="F13" s="240"/>
      <c r="G13" s="66">
        <v>1</v>
      </c>
      <c r="H13" s="240"/>
      <c r="I13" s="66">
        <v>1</v>
      </c>
      <c r="J13" s="240"/>
      <c r="K13" s="125">
        <v>0.5</v>
      </c>
      <c r="L13" s="240"/>
      <c r="M13" s="66">
        <v>0</v>
      </c>
      <c r="N13" s="240"/>
      <c r="O13" s="66">
        <v>0</v>
      </c>
      <c r="P13" s="236"/>
      <c r="Q13" s="66">
        <v>0</v>
      </c>
      <c r="R13" s="234"/>
      <c r="S13" s="66"/>
      <c r="T13" s="234"/>
      <c r="U13" s="66"/>
      <c r="V13" s="234"/>
      <c r="W13" s="66"/>
      <c r="X13" s="234"/>
      <c r="Y13" s="66"/>
      <c r="Z13" s="234"/>
      <c r="AA13" s="66"/>
      <c r="AB13" s="234"/>
      <c r="AC13" s="66"/>
      <c r="AD13" s="234"/>
      <c r="AF13" s="248"/>
    </row>
    <row r="14" spans="1:32" ht="17.25">
      <c r="A14" s="115">
        <v>5</v>
      </c>
      <c r="B14" s="116" t="s">
        <v>113</v>
      </c>
      <c r="C14" s="75"/>
      <c r="D14" s="196">
        <v>2</v>
      </c>
      <c r="E14" s="68">
        <v>11</v>
      </c>
      <c r="F14" s="239">
        <v>3</v>
      </c>
      <c r="G14" s="62">
        <v>4</v>
      </c>
      <c r="H14" s="235">
        <v>3</v>
      </c>
      <c r="I14" s="124" t="s">
        <v>138</v>
      </c>
      <c r="J14" s="235">
        <v>3.5</v>
      </c>
      <c r="K14" s="63">
        <v>3</v>
      </c>
      <c r="L14" s="235">
        <v>4</v>
      </c>
      <c r="M14" s="62">
        <v>2</v>
      </c>
      <c r="N14" s="233">
        <v>4</v>
      </c>
      <c r="O14" s="124" t="s">
        <v>138</v>
      </c>
      <c r="P14" s="233">
        <v>4.5</v>
      </c>
      <c r="Q14" s="69">
        <v>21</v>
      </c>
      <c r="R14" s="233">
        <v>5.5</v>
      </c>
      <c r="S14" s="60"/>
      <c r="T14" s="233"/>
      <c r="U14" s="60"/>
      <c r="V14" s="233"/>
      <c r="W14" s="60"/>
      <c r="X14" s="233"/>
      <c r="Y14" s="60"/>
      <c r="Z14" s="233"/>
      <c r="AA14" s="60"/>
      <c r="AB14" s="233"/>
      <c r="AC14" s="60"/>
      <c r="AD14" s="233"/>
      <c r="AF14" s="247">
        <f>ELO!AA15</f>
        <v>-8.212228406168151</v>
      </c>
    </row>
    <row r="15" spans="1:32" ht="18" thickBot="1">
      <c r="A15" s="117">
        <v>1962</v>
      </c>
      <c r="B15" s="118" t="s">
        <v>147</v>
      </c>
      <c r="C15" s="76"/>
      <c r="D15" s="197"/>
      <c r="E15" s="66">
        <v>1</v>
      </c>
      <c r="F15" s="240"/>
      <c r="G15" s="66">
        <v>0</v>
      </c>
      <c r="H15" s="236"/>
      <c r="I15" s="125">
        <v>0.5</v>
      </c>
      <c r="J15" s="236"/>
      <c r="K15" s="66">
        <v>0.5</v>
      </c>
      <c r="L15" s="236"/>
      <c r="M15" s="66">
        <v>0</v>
      </c>
      <c r="N15" s="234"/>
      <c r="O15" s="125">
        <v>0.5</v>
      </c>
      <c r="P15" s="234"/>
      <c r="Q15" s="66">
        <v>1</v>
      </c>
      <c r="R15" s="234"/>
      <c r="S15" s="66"/>
      <c r="T15" s="234"/>
      <c r="U15" s="66"/>
      <c r="V15" s="234"/>
      <c r="W15" s="66"/>
      <c r="X15" s="234"/>
      <c r="Y15" s="66"/>
      <c r="Z15" s="234"/>
      <c r="AA15" s="66"/>
      <c r="AB15" s="234"/>
      <c r="AC15" s="66"/>
      <c r="AD15" s="234"/>
      <c r="AF15" s="248"/>
    </row>
    <row r="16" spans="1:32" ht="17.25">
      <c r="A16" s="115">
        <v>6</v>
      </c>
      <c r="B16" s="116" t="s">
        <v>115</v>
      </c>
      <c r="C16" s="75"/>
      <c r="D16" s="196">
        <v>2</v>
      </c>
      <c r="E16" s="69">
        <v>1</v>
      </c>
      <c r="F16" s="239">
        <v>3</v>
      </c>
      <c r="G16" s="63">
        <v>7</v>
      </c>
      <c r="H16" s="237">
        <v>3.5</v>
      </c>
      <c r="I16" s="68">
        <v>4</v>
      </c>
      <c r="J16" s="235">
        <v>3.5</v>
      </c>
      <c r="K16" s="69">
        <v>15</v>
      </c>
      <c r="L16" s="237">
        <v>4.5</v>
      </c>
      <c r="M16" s="124" t="s">
        <v>138</v>
      </c>
      <c r="N16" s="237">
        <v>5</v>
      </c>
      <c r="O16" s="62">
        <v>1</v>
      </c>
      <c r="P16" s="233">
        <v>5</v>
      </c>
      <c r="Q16" s="68">
        <v>12</v>
      </c>
      <c r="R16" s="235">
        <v>6</v>
      </c>
      <c r="S16" s="60"/>
      <c r="T16" s="233"/>
      <c r="U16" s="60"/>
      <c r="V16" s="233"/>
      <c r="W16" s="60"/>
      <c r="X16" s="233"/>
      <c r="Y16" s="60"/>
      <c r="Z16" s="233"/>
      <c r="AA16" s="60"/>
      <c r="AB16" s="233"/>
      <c r="AC16" s="60"/>
      <c r="AD16" s="233"/>
      <c r="AF16" s="247">
        <f>ELO!AA17</f>
        <v>3.110309772623168</v>
      </c>
    </row>
    <row r="17" spans="1:32" ht="18" thickBot="1">
      <c r="A17" s="117">
        <v>1940</v>
      </c>
      <c r="B17" s="118" t="s">
        <v>116</v>
      </c>
      <c r="C17" s="76"/>
      <c r="D17" s="197"/>
      <c r="E17" s="65">
        <v>1</v>
      </c>
      <c r="F17" s="240"/>
      <c r="G17" s="66">
        <v>0.5</v>
      </c>
      <c r="H17" s="238"/>
      <c r="I17" s="66">
        <v>0</v>
      </c>
      <c r="J17" s="236"/>
      <c r="K17" s="66">
        <v>1</v>
      </c>
      <c r="L17" s="238"/>
      <c r="M17" s="125">
        <v>0.5</v>
      </c>
      <c r="N17" s="238"/>
      <c r="O17" s="66">
        <v>0</v>
      </c>
      <c r="P17" s="234"/>
      <c r="Q17" s="66">
        <v>1</v>
      </c>
      <c r="R17" s="236"/>
      <c r="S17" s="66"/>
      <c r="T17" s="234"/>
      <c r="U17" s="66"/>
      <c r="V17" s="234"/>
      <c r="W17" s="66"/>
      <c r="X17" s="234"/>
      <c r="Y17" s="66"/>
      <c r="Z17" s="234"/>
      <c r="AA17" s="66"/>
      <c r="AB17" s="234"/>
      <c r="AC17" s="66"/>
      <c r="AD17" s="234"/>
      <c r="AF17" s="248"/>
    </row>
    <row r="18" spans="1:32" ht="17.25">
      <c r="A18" s="115">
        <v>7</v>
      </c>
      <c r="B18" s="116" t="s">
        <v>124</v>
      </c>
      <c r="C18" s="75"/>
      <c r="D18" s="196">
        <v>2</v>
      </c>
      <c r="E18" s="69">
        <v>10</v>
      </c>
      <c r="F18" s="237">
        <v>2.5</v>
      </c>
      <c r="G18" s="69">
        <v>6</v>
      </c>
      <c r="H18" s="235">
        <v>3</v>
      </c>
      <c r="I18" s="68">
        <v>1</v>
      </c>
      <c r="J18" s="233">
        <v>3</v>
      </c>
      <c r="K18" s="68">
        <v>10</v>
      </c>
      <c r="L18" s="235">
        <v>4</v>
      </c>
      <c r="M18" s="124" t="s">
        <v>138</v>
      </c>
      <c r="N18" s="235">
        <v>4.5</v>
      </c>
      <c r="O18" s="124" t="s">
        <v>138</v>
      </c>
      <c r="P18" s="233">
        <v>5</v>
      </c>
      <c r="Q18" s="60">
        <v>3</v>
      </c>
      <c r="R18" s="233">
        <v>5</v>
      </c>
      <c r="S18" s="60"/>
      <c r="T18" s="233"/>
      <c r="U18" s="60"/>
      <c r="V18" s="233"/>
      <c r="W18" s="60"/>
      <c r="X18" s="233"/>
      <c r="Y18" s="60"/>
      <c r="Z18" s="233"/>
      <c r="AA18" s="60"/>
      <c r="AB18" s="233"/>
      <c r="AC18" s="60"/>
      <c r="AD18" s="233"/>
      <c r="AF18" s="247">
        <f>ELO!AA19</f>
        <v>1.5396550906712037</v>
      </c>
    </row>
    <row r="19" spans="1:32" ht="18" thickBot="1">
      <c r="A19" s="117">
        <v>1832</v>
      </c>
      <c r="B19" s="118" t="s">
        <v>125</v>
      </c>
      <c r="C19" s="76"/>
      <c r="D19" s="197"/>
      <c r="E19" s="66">
        <v>0.5</v>
      </c>
      <c r="F19" s="238"/>
      <c r="G19" s="66">
        <v>0.5</v>
      </c>
      <c r="H19" s="236"/>
      <c r="I19" s="66">
        <v>0</v>
      </c>
      <c r="J19" s="234"/>
      <c r="K19" s="66">
        <v>1</v>
      </c>
      <c r="L19" s="236"/>
      <c r="M19" s="125">
        <v>0.5</v>
      </c>
      <c r="N19" s="236"/>
      <c r="O19" s="125">
        <v>0.5</v>
      </c>
      <c r="P19" s="234"/>
      <c r="Q19" s="66">
        <v>0</v>
      </c>
      <c r="R19" s="234"/>
      <c r="S19" s="66"/>
      <c r="T19" s="234"/>
      <c r="U19" s="66"/>
      <c r="V19" s="234"/>
      <c r="W19" s="66"/>
      <c r="X19" s="234"/>
      <c r="Y19" s="66"/>
      <c r="Z19" s="234"/>
      <c r="AA19" s="66"/>
      <c r="AB19" s="234"/>
      <c r="AC19" s="66"/>
      <c r="AD19" s="234"/>
      <c r="AF19" s="248"/>
    </row>
    <row r="20" spans="1:30" s="48" customFormat="1" ht="18" thickBot="1">
      <c r="A20" s="70"/>
      <c r="B20" s="76"/>
      <c r="C20" s="76"/>
      <c r="D20" s="204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  <c r="W20" s="72"/>
      <c r="X20" s="73"/>
      <c r="Y20" s="72"/>
      <c r="Z20" s="73"/>
      <c r="AA20" s="72"/>
      <c r="AB20" s="73"/>
      <c r="AC20" s="72"/>
      <c r="AD20" s="73"/>
    </row>
    <row r="21" spans="1:32" ht="17.25">
      <c r="A21" s="115">
        <v>8</v>
      </c>
      <c r="B21" s="116" t="s">
        <v>118</v>
      </c>
      <c r="C21" s="75"/>
      <c r="D21" s="198">
        <v>1</v>
      </c>
      <c r="E21" s="69">
        <v>20</v>
      </c>
      <c r="F21" s="235">
        <v>2</v>
      </c>
      <c r="G21" s="63">
        <v>20</v>
      </c>
      <c r="H21" s="235">
        <v>3</v>
      </c>
      <c r="I21" s="124" t="s">
        <v>138</v>
      </c>
      <c r="J21" s="235">
        <v>3.5</v>
      </c>
      <c r="K21" s="124" t="s">
        <v>138</v>
      </c>
      <c r="L21" s="235">
        <v>4</v>
      </c>
      <c r="M21" s="62">
        <v>10</v>
      </c>
      <c r="N21" s="237">
        <v>5</v>
      </c>
      <c r="O21" s="124" t="s">
        <v>138</v>
      </c>
      <c r="P21" s="235">
        <v>5.5</v>
      </c>
      <c r="Q21" s="68">
        <v>2</v>
      </c>
      <c r="R21" s="233">
        <v>5.5</v>
      </c>
      <c r="S21" s="60"/>
      <c r="T21" s="233"/>
      <c r="U21" s="60"/>
      <c r="V21" s="233"/>
      <c r="W21" s="60"/>
      <c r="X21" s="233"/>
      <c r="Y21" s="60"/>
      <c r="Z21" s="233"/>
      <c r="AA21" s="60"/>
      <c r="AB21" s="233"/>
      <c r="AC21" s="60"/>
      <c r="AD21" s="233"/>
      <c r="AF21" s="247">
        <f>ELO!AA21</f>
        <v>3.901790071549158</v>
      </c>
    </row>
    <row r="22" spans="1:32" ht="18" thickBot="1">
      <c r="A22" s="117">
        <v>1793</v>
      </c>
      <c r="B22" s="118" t="s">
        <v>117</v>
      </c>
      <c r="C22" s="76"/>
      <c r="D22" s="199"/>
      <c r="E22" s="65">
        <v>1</v>
      </c>
      <c r="F22" s="236"/>
      <c r="G22" s="66">
        <v>1</v>
      </c>
      <c r="H22" s="236"/>
      <c r="I22" s="125">
        <v>0.5</v>
      </c>
      <c r="J22" s="236"/>
      <c r="K22" s="125">
        <v>0.5</v>
      </c>
      <c r="L22" s="236"/>
      <c r="M22" s="66">
        <v>1</v>
      </c>
      <c r="N22" s="238"/>
      <c r="O22" s="125">
        <v>0.5</v>
      </c>
      <c r="P22" s="236"/>
      <c r="Q22" s="66">
        <v>0</v>
      </c>
      <c r="R22" s="234"/>
      <c r="S22" s="66"/>
      <c r="T22" s="234"/>
      <c r="U22" s="66"/>
      <c r="V22" s="234"/>
      <c r="W22" s="66"/>
      <c r="X22" s="234"/>
      <c r="Y22" s="66"/>
      <c r="Z22" s="234"/>
      <c r="AA22" s="66"/>
      <c r="AB22" s="234"/>
      <c r="AC22" s="66"/>
      <c r="AD22" s="234"/>
      <c r="AF22" s="248"/>
    </row>
    <row r="23" spans="1:32" ht="17.25">
      <c r="A23" s="115">
        <v>9</v>
      </c>
      <c r="B23" s="116" t="s">
        <v>119</v>
      </c>
      <c r="C23" s="75"/>
      <c r="D23" s="198">
        <v>1</v>
      </c>
      <c r="E23" s="68">
        <v>4</v>
      </c>
      <c r="F23" s="233">
        <v>1</v>
      </c>
      <c r="G23" s="124" t="s">
        <v>138</v>
      </c>
      <c r="H23" s="233">
        <v>1.5</v>
      </c>
      <c r="I23" s="68">
        <v>14</v>
      </c>
      <c r="J23" s="233">
        <v>1.5</v>
      </c>
      <c r="K23" s="69">
        <v>17</v>
      </c>
      <c r="L23" s="233">
        <v>2.5</v>
      </c>
      <c r="M23" s="69">
        <v>21</v>
      </c>
      <c r="N23" s="233">
        <v>2.5</v>
      </c>
      <c r="O23" s="68">
        <v>11</v>
      </c>
      <c r="P23" s="233">
        <v>3.5</v>
      </c>
      <c r="Q23" s="69">
        <v>14</v>
      </c>
      <c r="R23" s="233">
        <v>3.5</v>
      </c>
      <c r="S23" s="60"/>
      <c r="T23" s="233"/>
      <c r="U23" s="60"/>
      <c r="V23" s="233"/>
      <c r="W23" s="60"/>
      <c r="X23" s="233"/>
      <c r="Y23" s="60"/>
      <c r="Z23" s="233"/>
      <c r="AA23" s="60"/>
      <c r="AB23" s="233"/>
      <c r="AC23" s="60"/>
      <c r="AD23" s="233"/>
      <c r="AF23" s="247">
        <f>ELO!AA23</f>
        <v>-15.964777346035817</v>
      </c>
    </row>
    <row r="24" spans="1:32" ht="18" thickBot="1">
      <c r="A24" s="117">
        <v>1724</v>
      </c>
      <c r="B24" s="118" t="s">
        <v>120</v>
      </c>
      <c r="C24" s="76"/>
      <c r="D24" s="199"/>
      <c r="E24" s="65">
        <v>0</v>
      </c>
      <c r="F24" s="234"/>
      <c r="G24" s="125">
        <v>0.5</v>
      </c>
      <c r="H24" s="234"/>
      <c r="I24" s="66">
        <v>0</v>
      </c>
      <c r="J24" s="234"/>
      <c r="K24" s="65">
        <v>1</v>
      </c>
      <c r="L24" s="234"/>
      <c r="M24" s="66">
        <v>0</v>
      </c>
      <c r="N24" s="234"/>
      <c r="O24" s="66">
        <v>1</v>
      </c>
      <c r="P24" s="234"/>
      <c r="Q24" s="66">
        <v>0</v>
      </c>
      <c r="R24" s="234"/>
      <c r="S24" s="66"/>
      <c r="T24" s="234"/>
      <c r="U24" s="66"/>
      <c r="V24" s="234"/>
      <c r="W24" s="66"/>
      <c r="X24" s="234"/>
      <c r="Y24" s="66"/>
      <c r="Z24" s="234"/>
      <c r="AA24" s="66"/>
      <c r="AB24" s="234"/>
      <c r="AC24" s="66"/>
      <c r="AD24" s="234"/>
      <c r="AF24" s="248"/>
    </row>
    <row r="25" spans="1:32" ht="17.25">
      <c r="A25" s="115">
        <v>10</v>
      </c>
      <c r="B25" s="116" t="s">
        <v>122</v>
      </c>
      <c r="C25" s="75"/>
      <c r="D25" s="198">
        <v>1</v>
      </c>
      <c r="E25" s="68">
        <v>7</v>
      </c>
      <c r="F25" s="233">
        <v>1.5</v>
      </c>
      <c r="G25" s="69">
        <v>11</v>
      </c>
      <c r="H25" s="233">
        <v>2.5</v>
      </c>
      <c r="I25" s="68">
        <v>12</v>
      </c>
      <c r="J25" s="235">
        <v>3.5</v>
      </c>
      <c r="K25" s="62">
        <v>7</v>
      </c>
      <c r="L25" s="233">
        <v>3.5</v>
      </c>
      <c r="M25" s="63">
        <v>8</v>
      </c>
      <c r="N25" s="233">
        <v>3.5</v>
      </c>
      <c r="O25" s="124" t="s">
        <v>138</v>
      </c>
      <c r="P25" s="233">
        <v>4</v>
      </c>
      <c r="Q25" s="69">
        <v>16</v>
      </c>
      <c r="R25" s="233">
        <v>5</v>
      </c>
      <c r="S25" s="62"/>
      <c r="T25" s="233"/>
      <c r="U25" s="60"/>
      <c r="V25" s="233"/>
      <c r="W25" s="63"/>
      <c r="X25" s="233"/>
      <c r="Y25" s="63"/>
      <c r="Z25" s="233"/>
      <c r="AA25" s="60"/>
      <c r="AB25" s="233"/>
      <c r="AC25" s="62"/>
      <c r="AD25" s="233"/>
      <c r="AF25" s="247">
        <f>ELO!AA25</f>
        <v>15.2331089954439</v>
      </c>
    </row>
    <row r="26" spans="1:32" ht="18" thickBot="1">
      <c r="A26" s="117">
        <v>1699</v>
      </c>
      <c r="B26" s="118" t="s">
        <v>123</v>
      </c>
      <c r="C26" s="76"/>
      <c r="D26" s="199"/>
      <c r="E26" s="66">
        <v>0.5</v>
      </c>
      <c r="F26" s="234"/>
      <c r="G26" s="65">
        <v>1</v>
      </c>
      <c r="H26" s="234"/>
      <c r="I26" s="65">
        <v>1</v>
      </c>
      <c r="J26" s="236"/>
      <c r="K26" s="66">
        <v>0</v>
      </c>
      <c r="L26" s="234"/>
      <c r="M26" s="66">
        <v>0</v>
      </c>
      <c r="N26" s="234"/>
      <c r="O26" s="125">
        <v>0.5</v>
      </c>
      <c r="P26" s="234"/>
      <c r="Q26" s="66">
        <v>1</v>
      </c>
      <c r="R26" s="234"/>
      <c r="S26" s="66"/>
      <c r="T26" s="234"/>
      <c r="U26" s="66"/>
      <c r="V26" s="234"/>
      <c r="W26" s="66"/>
      <c r="X26" s="234"/>
      <c r="Y26" s="66"/>
      <c r="Z26" s="234"/>
      <c r="AA26" s="66"/>
      <c r="AB26" s="234"/>
      <c r="AC26" s="66"/>
      <c r="AD26" s="234"/>
      <c r="AF26" s="248"/>
    </row>
    <row r="27" spans="1:32" ht="17.25">
      <c r="A27" s="115">
        <v>11</v>
      </c>
      <c r="B27" s="116" t="s">
        <v>121</v>
      </c>
      <c r="C27" s="74"/>
      <c r="D27" s="198">
        <v>1</v>
      </c>
      <c r="E27" s="69">
        <v>5</v>
      </c>
      <c r="F27" s="233">
        <v>1</v>
      </c>
      <c r="G27" s="68">
        <v>10</v>
      </c>
      <c r="H27" s="233">
        <v>1</v>
      </c>
      <c r="I27" s="62">
        <v>15</v>
      </c>
      <c r="J27" s="233">
        <v>1.5</v>
      </c>
      <c r="K27" s="62">
        <v>12</v>
      </c>
      <c r="L27" s="233">
        <v>1.5</v>
      </c>
      <c r="M27" s="63">
        <v>18</v>
      </c>
      <c r="N27" s="233">
        <v>2.5</v>
      </c>
      <c r="O27" s="62">
        <v>9</v>
      </c>
      <c r="P27" s="233">
        <v>2.5</v>
      </c>
      <c r="Q27" s="68">
        <v>15</v>
      </c>
      <c r="R27" s="233">
        <v>3</v>
      </c>
      <c r="S27" s="62"/>
      <c r="T27" s="233"/>
      <c r="U27" s="60"/>
      <c r="V27" s="233"/>
      <c r="W27" s="63"/>
      <c r="X27" s="233"/>
      <c r="Y27" s="63"/>
      <c r="Z27" s="233"/>
      <c r="AA27" s="60"/>
      <c r="AB27" s="233"/>
      <c r="AC27" s="62"/>
      <c r="AD27" s="233"/>
      <c r="AF27" s="247">
        <f>ELO!AA27</f>
        <v>-22.82379692299287</v>
      </c>
    </row>
    <row r="28" spans="1:32" ht="18" thickBot="1">
      <c r="A28" s="117">
        <v>1649</v>
      </c>
      <c r="B28" s="118" t="s">
        <v>114</v>
      </c>
      <c r="C28" s="74"/>
      <c r="D28" s="199"/>
      <c r="E28" s="66">
        <v>0</v>
      </c>
      <c r="F28" s="234"/>
      <c r="G28" s="66">
        <v>0</v>
      </c>
      <c r="H28" s="234"/>
      <c r="I28" s="66">
        <v>0.5</v>
      </c>
      <c r="J28" s="234"/>
      <c r="K28" s="66">
        <v>0</v>
      </c>
      <c r="L28" s="234"/>
      <c r="M28" s="66">
        <v>1</v>
      </c>
      <c r="N28" s="234"/>
      <c r="O28" s="66">
        <v>0</v>
      </c>
      <c r="P28" s="234"/>
      <c r="Q28" s="66">
        <v>0.5</v>
      </c>
      <c r="R28" s="234"/>
      <c r="S28" s="66"/>
      <c r="T28" s="234"/>
      <c r="U28" s="66"/>
      <c r="V28" s="234"/>
      <c r="W28" s="66"/>
      <c r="X28" s="234"/>
      <c r="Y28" s="66"/>
      <c r="Z28" s="234"/>
      <c r="AA28" s="66"/>
      <c r="AB28" s="234"/>
      <c r="AC28" s="66"/>
      <c r="AD28" s="234"/>
      <c r="AF28" s="248"/>
    </row>
    <row r="29" spans="1:32" ht="17.25">
      <c r="A29" s="115">
        <v>12</v>
      </c>
      <c r="B29" s="116" t="s">
        <v>151</v>
      </c>
      <c r="C29" s="75"/>
      <c r="D29" s="198">
        <v>1</v>
      </c>
      <c r="E29" s="124" t="s">
        <v>138</v>
      </c>
      <c r="F29" s="233">
        <v>1.5</v>
      </c>
      <c r="G29" s="68">
        <v>13</v>
      </c>
      <c r="H29" s="233">
        <v>2.5</v>
      </c>
      <c r="I29" s="69">
        <v>10</v>
      </c>
      <c r="J29" s="233">
        <v>2.5</v>
      </c>
      <c r="K29" s="63">
        <v>11</v>
      </c>
      <c r="L29" s="233">
        <v>3.5</v>
      </c>
      <c r="M29" s="124" t="s">
        <v>138</v>
      </c>
      <c r="N29" s="233">
        <v>4</v>
      </c>
      <c r="O29" s="62">
        <v>14</v>
      </c>
      <c r="P29" s="233">
        <v>5</v>
      </c>
      <c r="Q29" s="69">
        <v>6</v>
      </c>
      <c r="R29" s="233">
        <v>5</v>
      </c>
      <c r="S29" s="62"/>
      <c r="T29" s="233"/>
      <c r="U29" s="60"/>
      <c r="V29" s="233"/>
      <c r="W29" s="63"/>
      <c r="X29" s="233"/>
      <c r="Y29" s="63"/>
      <c r="Z29" s="233"/>
      <c r="AA29" s="60"/>
      <c r="AB29" s="233"/>
      <c r="AC29" s="62"/>
      <c r="AD29" s="233"/>
      <c r="AF29" s="247">
        <f>ELO!AA29</f>
        <v>13.113228659006609</v>
      </c>
    </row>
    <row r="30" spans="1:32" ht="18" thickBot="1">
      <c r="A30" s="117">
        <v>1633</v>
      </c>
      <c r="B30" s="118" t="s">
        <v>117</v>
      </c>
      <c r="C30" s="76"/>
      <c r="D30" s="199"/>
      <c r="E30" s="125">
        <v>0.5</v>
      </c>
      <c r="F30" s="234"/>
      <c r="G30" s="65">
        <v>1</v>
      </c>
      <c r="H30" s="234"/>
      <c r="I30" s="66">
        <v>0</v>
      </c>
      <c r="J30" s="234"/>
      <c r="K30" s="66">
        <v>1</v>
      </c>
      <c r="L30" s="234"/>
      <c r="M30" s="125">
        <v>0.5</v>
      </c>
      <c r="N30" s="234"/>
      <c r="O30" s="66">
        <v>1</v>
      </c>
      <c r="P30" s="234"/>
      <c r="Q30" s="66">
        <v>0</v>
      </c>
      <c r="R30" s="234"/>
      <c r="S30" s="66"/>
      <c r="T30" s="234"/>
      <c r="U30" s="66"/>
      <c r="V30" s="234"/>
      <c r="W30" s="66"/>
      <c r="X30" s="234"/>
      <c r="Y30" s="66"/>
      <c r="Z30" s="234"/>
      <c r="AA30" s="66"/>
      <c r="AB30" s="234"/>
      <c r="AC30" s="66"/>
      <c r="AD30" s="234"/>
      <c r="AF30" s="248"/>
    </row>
    <row r="31" spans="1:32" ht="17.25">
      <c r="A31" s="115">
        <v>13</v>
      </c>
      <c r="B31" s="116" t="s">
        <v>126</v>
      </c>
      <c r="C31" s="75"/>
      <c r="D31" s="198">
        <v>1</v>
      </c>
      <c r="E31" s="124" t="s">
        <v>138</v>
      </c>
      <c r="F31" s="233">
        <v>1.5</v>
      </c>
      <c r="G31" s="69">
        <v>12</v>
      </c>
      <c r="H31" s="233">
        <v>1.5</v>
      </c>
      <c r="I31" s="68">
        <v>16</v>
      </c>
      <c r="J31" s="233">
        <v>1.5</v>
      </c>
      <c r="K31" s="124" t="s">
        <v>138</v>
      </c>
      <c r="L31" s="233">
        <v>2</v>
      </c>
      <c r="M31" s="68">
        <v>17</v>
      </c>
      <c r="N31" s="233">
        <v>2</v>
      </c>
      <c r="O31" s="62">
        <v>18</v>
      </c>
      <c r="P31" s="233">
        <v>2.5</v>
      </c>
      <c r="Q31" s="124" t="s">
        <v>138</v>
      </c>
      <c r="R31" s="233">
        <v>3</v>
      </c>
      <c r="S31" s="62"/>
      <c r="T31" s="233"/>
      <c r="U31" s="60"/>
      <c r="V31" s="233"/>
      <c r="W31" s="63"/>
      <c r="X31" s="233"/>
      <c r="Y31" s="63"/>
      <c r="Z31" s="233"/>
      <c r="AA31" s="60"/>
      <c r="AB31" s="233"/>
      <c r="AC31" s="62"/>
      <c r="AD31" s="233"/>
      <c r="AF31" s="247">
        <f>ELO!AA31</f>
        <v>-48.88193140913427</v>
      </c>
    </row>
    <row r="32" spans="1:32" ht="18" thickBot="1">
      <c r="A32" s="117">
        <v>1582</v>
      </c>
      <c r="B32" s="118" t="s">
        <v>114</v>
      </c>
      <c r="C32" s="76"/>
      <c r="D32" s="199"/>
      <c r="E32" s="125">
        <v>0.5</v>
      </c>
      <c r="F32" s="234"/>
      <c r="G32" s="66">
        <v>0</v>
      </c>
      <c r="H32" s="234"/>
      <c r="I32" s="66">
        <v>0</v>
      </c>
      <c r="J32" s="234"/>
      <c r="K32" s="125">
        <v>0.5</v>
      </c>
      <c r="L32" s="234"/>
      <c r="M32" s="66">
        <v>0</v>
      </c>
      <c r="N32" s="234"/>
      <c r="O32" s="66">
        <v>0.5</v>
      </c>
      <c r="P32" s="234"/>
      <c r="Q32" s="125">
        <v>0.5</v>
      </c>
      <c r="R32" s="234"/>
      <c r="S32" s="66"/>
      <c r="T32" s="234"/>
      <c r="U32" s="66"/>
      <c r="V32" s="234"/>
      <c r="W32" s="66"/>
      <c r="X32" s="234"/>
      <c r="Y32" s="66"/>
      <c r="Z32" s="234"/>
      <c r="AA32" s="66"/>
      <c r="AB32" s="234"/>
      <c r="AC32" s="66"/>
      <c r="AD32" s="234"/>
      <c r="AF32" s="248"/>
    </row>
    <row r="33" spans="1:32" ht="17.25">
      <c r="A33" s="115">
        <v>14</v>
      </c>
      <c r="B33" s="116" t="s">
        <v>127</v>
      </c>
      <c r="C33" s="75"/>
      <c r="D33" s="198">
        <v>1</v>
      </c>
      <c r="E33" s="69">
        <v>18</v>
      </c>
      <c r="F33" s="235">
        <v>2</v>
      </c>
      <c r="G33" s="68">
        <v>1</v>
      </c>
      <c r="H33" s="233">
        <v>2</v>
      </c>
      <c r="I33" s="62">
        <v>9</v>
      </c>
      <c r="J33" s="233">
        <v>3</v>
      </c>
      <c r="K33" s="124" t="s">
        <v>138</v>
      </c>
      <c r="L33" s="233">
        <v>3.5</v>
      </c>
      <c r="M33" s="124" t="s">
        <v>138</v>
      </c>
      <c r="N33" s="233">
        <v>4</v>
      </c>
      <c r="O33" s="63">
        <v>12</v>
      </c>
      <c r="P33" s="233">
        <v>4</v>
      </c>
      <c r="Q33" s="68">
        <v>9</v>
      </c>
      <c r="R33" s="233">
        <v>5</v>
      </c>
      <c r="S33" s="62"/>
      <c r="T33" s="233"/>
      <c r="U33" s="60"/>
      <c r="V33" s="233"/>
      <c r="W33" s="63"/>
      <c r="X33" s="233"/>
      <c r="Y33" s="63"/>
      <c r="Z33" s="233"/>
      <c r="AA33" s="60"/>
      <c r="AB33" s="233"/>
      <c r="AC33" s="62"/>
      <c r="AD33" s="233"/>
      <c r="AF33" s="247">
        <f>ELO!AA33</f>
        <v>24.512255420754855</v>
      </c>
    </row>
    <row r="34" spans="1:32" ht="18" thickBot="1">
      <c r="A34" s="117">
        <v>1557</v>
      </c>
      <c r="B34" s="118" t="s">
        <v>139</v>
      </c>
      <c r="C34" s="76"/>
      <c r="D34" s="199"/>
      <c r="E34" s="66">
        <v>1</v>
      </c>
      <c r="F34" s="236"/>
      <c r="G34" s="77">
        <v>0</v>
      </c>
      <c r="H34" s="234"/>
      <c r="I34" s="78">
        <v>1</v>
      </c>
      <c r="J34" s="234"/>
      <c r="K34" s="125">
        <v>0.5</v>
      </c>
      <c r="L34" s="234"/>
      <c r="M34" s="125">
        <v>0.5</v>
      </c>
      <c r="N34" s="234"/>
      <c r="O34" s="66">
        <v>0</v>
      </c>
      <c r="P34" s="234"/>
      <c r="Q34" s="66">
        <v>1</v>
      </c>
      <c r="R34" s="234"/>
      <c r="S34" s="66"/>
      <c r="T34" s="234"/>
      <c r="U34" s="66"/>
      <c r="V34" s="234"/>
      <c r="W34" s="66"/>
      <c r="X34" s="234"/>
      <c r="Y34" s="66"/>
      <c r="Z34" s="234"/>
      <c r="AA34" s="66"/>
      <c r="AB34" s="234"/>
      <c r="AC34" s="66"/>
      <c r="AD34" s="234"/>
      <c r="AF34" s="248"/>
    </row>
    <row r="35" spans="1:30" s="48" customFormat="1" ht="18" thickBot="1">
      <c r="A35" s="119"/>
      <c r="B35" s="76"/>
      <c r="C35" s="76"/>
      <c r="D35" s="204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3"/>
      <c r="W35" s="72"/>
      <c r="X35" s="73"/>
      <c r="Y35" s="72"/>
      <c r="Z35" s="73"/>
      <c r="AA35" s="72"/>
      <c r="AB35" s="73"/>
      <c r="AC35" s="72"/>
      <c r="AD35" s="73"/>
    </row>
    <row r="36" spans="1:32" s="48" customFormat="1" ht="17.25">
      <c r="A36" s="115">
        <v>15</v>
      </c>
      <c r="B36" s="116" t="s">
        <v>128</v>
      </c>
      <c r="C36" s="75"/>
      <c r="D36" s="200">
        <v>0</v>
      </c>
      <c r="E36" s="68">
        <v>19</v>
      </c>
      <c r="F36" s="233">
        <v>0</v>
      </c>
      <c r="G36" s="69">
        <v>19</v>
      </c>
      <c r="H36" s="233">
        <v>1</v>
      </c>
      <c r="I36" s="63">
        <v>11</v>
      </c>
      <c r="J36" s="233">
        <v>1.5</v>
      </c>
      <c r="K36" s="63">
        <v>6</v>
      </c>
      <c r="L36" s="233">
        <v>1.5</v>
      </c>
      <c r="M36" s="62">
        <v>20</v>
      </c>
      <c r="N36" s="233">
        <v>2.5</v>
      </c>
      <c r="O36" s="124" t="s">
        <v>138</v>
      </c>
      <c r="P36" s="233">
        <v>3</v>
      </c>
      <c r="Q36" s="69">
        <v>11</v>
      </c>
      <c r="R36" s="233">
        <v>3.5</v>
      </c>
      <c r="S36" s="62"/>
      <c r="T36" s="233"/>
      <c r="U36" s="60"/>
      <c r="V36" s="233"/>
      <c r="W36" s="63"/>
      <c r="X36" s="233"/>
      <c r="Y36" s="63"/>
      <c r="Z36" s="233"/>
      <c r="AA36" s="60"/>
      <c r="AB36" s="233"/>
      <c r="AC36" s="62"/>
      <c r="AD36" s="233"/>
      <c r="AF36" s="247">
        <f>ELO!AA35</f>
        <v>3.7573566822889006</v>
      </c>
    </row>
    <row r="37" spans="1:32" s="48" customFormat="1" ht="18" thickBot="1">
      <c r="A37" s="117">
        <v>1555</v>
      </c>
      <c r="B37" s="118" t="s">
        <v>112</v>
      </c>
      <c r="C37" s="76"/>
      <c r="D37" s="201"/>
      <c r="E37" s="66">
        <v>0</v>
      </c>
      <c r="F37" s="234"/>
      <c r="G37" s="66">
        <v>1</v>
      </c>
      <c r="H37" s="234"/>
      <c r="I37" s="66">
        <v>0.5</v>
      </c>
      <c r="J37" s="234"/>
      <c r="K37" s="66">
        <v>0</v>
      </c>
      <c r="L37" s="234"/>
      <c r="M37" s="66">
        <v>1</v>
      </c>
      <c r="N37" s="234"/>
      <c r="O37" s="125">
        <v>0.5</v>
      </c>
      <c r="P37" s="234"/>
      <c r="Q37" s="66">
        <v>0.5</v>
      </c>
      <c r="R37" s="234"/>
      <c r="S37" s="66"/>
      <c r="T37" s="234"/>
      <c r="U37" s="66"/>
      <c r="V37" s="234"/>
      <c r="W37" s="66"/>
      <c r="X37" s="234"/>
      <c r="Y37" s="66"/>
      <c r="Z37" s="234"/>
      <c r="AA37" s="66"/>
      <c r="AB37" s="234"/>
      <c r="AC37" s="66"/>
      <c r="AD37" s="234"/>
      <c r="AF37" s="248"/>
    </row>
    <row r="38" spans="1:32" ht="17.25">
      <c r="A38" s="115">
        <v>16</v>
      </c>
      <c r="B38" s="116" t="s">
        <v>155</v>
      </c>
      <c r="C38" s="75"/>
      <c r="D38" s="200">
        <v>0</v>
      </c>
      <c r="E38" s="124" t="s">
        <v>138</v>
      </c>
      <c r="F38" s="233">
        <v>0.5</v>
      </c>
      <c r="G38" s="124" t="s">
        <v>138</v>
      </c>
      <c r="H38" s="233">
        <v>1</v>
      </c>
      <c r="I38" s="68">
        <v>12</v>
      </c>
      <c r="J38" s="233">
        <v>2</v>
      </c>
      <c r="K38" s="124" t="s">
        <v>138</v>
      </c>
      <c r="L38" s="233">
        <v>2.5</v>
      </c>
      <c r="M38" s="63">
        <v>19</v>
      </c>
      <c r="N38" s="233">
        <v>3.5</v>
      </c>
      <c r="O38" s="62">
        <v>17</v>
      </c>
      <c r="P38" s="233">
        <v>4.5</v>
      </c>
      <c r="Q38" s="68">
        <v>10</v>
      </c>
      <c r="R38" s="233">
        <v>4.5</v>
      </c>
      <c r="S38" s="62"/>
      <c r="T38" s="233"/>
      <c r="U38" s="60"/>
      <c r="V38" s="233"/>
      <c r="W38" s="63"/>
      <c r="X38" s="233"/>
      <c r="Y38" s="63"/>
      <c r="Z38" s="233"/>
      <c r="AA38" s="60"/>
      <c r="AB38" s="233"/>
      <c r="AC38" s="62"/>
      <c r="AD38" s="233"/>
      <c r="AF38" s="247">
        <f>ELO!AA37</f>
        <v>17.15302360603232</v>
      </c>
    </row>
    <row r="39" spans="1:32" ht="18" thickBot="1">
      <c r="A39" s="117">
        <v>1531</v>
      </c>
      <c r="B39" s="118" t="s">
        <v>159</v>
      </c>
      <c r="C39" s="76"/>
      <c r="D39" s="201"/>
      <c r="E39" s="125">
        <v>0.5</v>
      </c>
      <c r="F39" s="234"/>
      <c r="G39" s="125">
        <v>0.5</v>
      </c>
      <c r="H39" s="234"/>
      <c r="I39" s="66">
        <v>1</v>
      </c>
      <c r="J39" s="234"/>
      <c r="K39" s="125">
        <v>0.5</v>
      </c>
      <c r="L39" s="234"/>
      <c r="M39" s="66">
        <v>1</v>
      </c>
      <c r="N39" s="234"/>
      <c r="O39" s="66">
        <v>1</v>
      </c>
      <c r="P39" s="234"/>
      <c r="Q39" s="66">
        <v>0</v>
      </c>
      <c r="R39" s="234"/>
      <c r="S39" s="66"/>
      <c r="T39" s="234"/>
      <c r="U39" s="66"/>
      <c r="V39" s="234"/>
      <c r="W39" s="66"/>
      <c r="X39" s="234"/>
      <c r="Y39" s="66"/>
      <c r="Z39" s="234"/>
      <c r="AA39" s="66"/>
      <c r="AB39" s="234"/>
      <c r="AC39" s="66"/>
      <c r="AD39" s="234"/>
      <c r="AF39" s="248"/>
    </row>
    <row r="40" spans="1:32" ht="17.25">
      <c r="A40" s="115">
        <v>17</v>
      </c>
      <c r="B40" s="116" t="s">
        <v>129</v>
      </c>
      <c r="C40" s="75"/>
      <c r="D40" s="200">
        <v>0</v>
      </c>
      <c r="E40" s="63">
        <v>21</v>
      </c>
      <c r="F40" s="233">
        <v>0</v>
      </c>
      <c r="G40" s="63">
        <v>18</v>
      </c>
      <c r="H40" s="233">
        <v>1</v>
      </c>
      <c r="I40" s="62">
        <v>19</v>
      </c>
      <c r="J40" s="233">
        <v>2</v>
      </c>
      <c r="K40" s="63">
        <v>9</v>
      </c>
      <c r="L40" s="233">
        <v>2</v>
      </c>
      <c r="M40" s="69">
        <v>13</v>
      </c>
      <c r="N40" s="233">
        <v>3</v>
      </c>
      <c r="O40" s="63">
        <v>16</v>
      </c>
      <c r="P40" s="233">
        <v>3</v>
      </c>
      <c r="Q40" s="69">
        <v>20</v>
      </c>
      <c r="R40" s="233">
        <v>3</v>
      </c>
      <c r="S40" s="62"/>
      <c r="T40" s="233"/>
      <c r="U40" s="60"/>
      <c r="V40" s="233"/>
      <c r="W40" s="63"/>
      <c r="X40" s="233"/>
      <c r="Y40" s="63"/>
      <c r="Z40" s="233"/>
      <c r="AA40" s="60"/>
      <c r="AB40" s="233"/>
      <c r="AC40" s="62"/>
      <c r="AD40" s="233"/>
      <c r="AF40" s="247">
        <f>ELO!AA39</f>
        <v>9.75657592053949</v>
      </c>
    </row>
    <row r="41" spans="1:32" ht="18" thickBot="1">
      <c r="A41" s="117">
        <v>1442</v>
      </c>
      <c r="B41" s="118" t="s">
        <v>130</v>
      </c>
      <c r="C41" s="76"/>
      <c r="D41" s="201"/>
      <c r="E41" s="66">
        <v>0</v>
      </c>
      <c r="F41" s="234"/>
      <c r="G41" s="66">
        <v>1</v>
      </c>
      <c r="H41" s="234"/>
      <c r="I41" s="66">
        <v>1</v>
      </c>
      <c r="J41" s="234"/>
      <c r="K41" s="66">
        <v>0</v>
      </c>
      <c r="L41" s="234"/>
      <c r="M41" s="65">
        <v>1</v>
      </c>
      <c r="N41" s="234"/>
      <c r="O41" s="66">
        <v>0</v>
      </c>
      <c r="P41" s="234"/>
      <c r="Q41" s="66">
        <v>0</v>
      </c>
      <c r="R41" s="234"/>
      <c r="S41" s="66"/>
      <c r="T41" s="234"/>
      <c r="U41" s="66"/>
      <c r="V41" s="234"/>
      <c r="W41" s="66"/>
      <c r="X41" s="234"/>
      <c r="Y41" s="66"/>
      <c r="Z41" s="234"/>
      <c r="AA41" s="66"/>
      <c r="AB41" s="234"/>
      <c r="AC41" s="66"/>
      <c r="AD41" s="234"/>
      <c r="AF41" s="248"/>
    </row>
    <row r="42" spans="1:32" ht="17.25">
      <c r="A42" s="115">
        <v>18</v>
      </c>
      <c r="B42" s="116" t="s">
        <v>131</v>
      </c>
      <c r="C42" s="75"/>
      <c r="D42" s="200">
        <v>0</v>
      </c>
      <c r="E42" s="68">
        <v>14</v>
      </c>
      <c r="F42" s="233">
        <v>0</v>
      </c>
      <c r="G42" s="62">
        <v>17</v>
      </c>
      <c r="H42" s="233">
        <v>0</v>
      </c>
      <c r="I42" s="62">
        <v>21</v>
      </c>
      <c r="J42" s="233">
        <v>0</v>
      </c>
      <c r="K42" s="63">
        <v>20</v>
      </c>
      <c r="L42" s="233">
        <v>0</v>
      </c>
      <c r="M42" s="62">
        <v>11</v>
      </c>
      <c r="N42" s="233">
        <v>0</v>
      </c>
      <c r="O42" s="63">
        <v>13</v>
      </c>
      <c r="P42" s="233">
        <v>0.5</v>
      </c>
      <c r="Q42" s="132" t="s">
        <v>138</v>
      </c>
      <c r="R42" s="233">
        <v>1.5</v>
      </c>
      <c r="S42" s="62"/>
      <c r="T42" s="233"/>
      <c r="U42" s="60"/>
      <c r="V42" s="233"/>
      <c r="W42" s="63"/>
      <c r="X42" s="233"/>
      <c r="Y42" s="63"/>
      <c r="Z42" s="233"/>
      <c r="AA42" s="60"/>
      <c r="AB42" s="233"/>
      <c r="AC42" s="62"/>
      <c r="AD42" s="233"/>
      <c r="AF42" s="247">
        <f>ELO!AA41</f>
        <v>-3.5016503067961366</v>
      </c>
    </row>
    <row r="43" spans="1:32" ht="18" thickBot="1">
      <c r="A43" s="117">
        <v>1400</v>
      </c>
      <c r="B43" s="118" t="s">
        <v>132</v>
      </c>
      <c r="C43" s="76"/>
      <c r="D43" s="201"/>
      <c r="E43" s="66">
        <v>0</v>
      </c>
      <c r="F43" s="234"/>
      <c r="G43" s="66">
        <v>0</v>
      </c>
      <c r="H43" s="234"/>
      <c r="I43" s="66">
        <v>0</v>
      </c>
      <c r="J43" s="234"/>
      <c r="K43" s="66">
        <v>0</v>
      </c>
      <c r="L43" s="234"/>
      <c r="M43" s="66">
        <v>0</v>
      </c>
      <c r="N43" s="234"/>
      <c r="O43" s="66">
        <v>0.5</v>
      </c>
      <c r="P43" s="234"/>
      <c r="Q43" s="133" t="s">
        <v>152</v>
      </c>
      <c r="R43" s="234"/>
      <c r="S43" s="66"/>
      <c r="T43" s="234"/>
      <c r="U43" s="66"/>
      <c r="V43" s="234"/>
      <c r="W43" s="66"/>
      <c r="X43" s="234"/>
      <c r="Y43" s="66"/>
      <c r="Z43" s="234"/>
      <c r="AA43" s="66"/>
      <c r="AB43" s="234"/>
      <c r="AC43" s="66"/>
      <c r="AD43" s="234"/>
      <c r="AF43" s="248"/>
    </row>
    <row r="44" spans="1:32" ht="17.25">
      <c r="A44" s="115">
        <v>19</v>
      </c>
      <c r="B44" s="116" t="s">
        <v>133</v>
      </c>
      <c r="C44" s="75"/>
      <c r="D44" s="200">
        <v>0</v>
      </c>
      <c r="E44" s="69">
        <v>15</v>
      </c>
      <c r="F44" s="233">
        <v>1</v>
      </c>
      <c r="G44" s="68">
        <v>15</v>
      </c>
      <c r="H44" s="233">
        <v>1</v>
      </c>
      <c r="I44" s="68">
        <v>17</v>
      </c>
      <c r="J44" s="233">
        <v>1</v>
      </c>
      <c r="K44" s="132" t="s">
        <v>138</v>
      </c>
      <c r="L44" s="233">
        <v>2</v>
      </c>
      <c r="M44" s="62">
        <v>16</v>
      </c>
      <c r="N44" s="233">
        <v>2</v>
      </c>
      <c r="O44" s="124" t="s">
        <v>138</v>
      </c>
      <c r="P44" s="233">
        <v>2.5</v>
      </c>
      <c r="Q44" s="68">
        <v>22</v>
      </c>
      <c r="R44" s="233">
        <v>3</v>
      </c>
      <c r="S44" s="62"/>
      <c r="T44" s="233"/>
      <c r="U44" s="60"/>
      <c r="V44" s="233"/>
      <c r="W44" s="63"/>
      <c r="X44" s="233"/>
      <c r="Y44" s="63"/>
      <c r="Z44" s="233"/>
      <c r="AA44" s="60"/>
      <c r="AB44" s="233"/>
      <c r="AC44" s="62"/>
      <c r="AD44" s="233"/>
      <c r="AF44" s="247">
        <f>ELO!AA45</f>
        <v>1327.75</v>
      </c>
    </row>
    <row r="45" spans="1:32" ht="18" thickBot="1">
      <c r="A45" s="135"/>
      <c r="B45" s="118" t="s">
        <v>114</v>
      </c>
      <c r="C45" s="76"/>
      <c r="D45" s="201"/>
      <c r="E45" s="66">
        <v>1</v>
      </c>
      <c r="F45" s="234"/>
      <c r="G45" s="66">
        <v>0</v>
      </c>
      <c r="H45" s="234"/>
      <c r="I45" s="66">
        <v>0</v>
      </c>
      <c r="J45" s="234"/>
      <c r="K45" s="133" t="s">
        <v>152</v>
      </c>
      <c r="L45" s="234"/>
      <c r="M45" s="66">
        <v>0</v>
      </c>
      <c r="N45" s="234"/>
      <c r="O45" s="125">
        <v>0.5</v>
      </c>
      <c r="P45" s="234"/>
      <c r="Q45" s="66">
        <v>0.5</v>
      </c>
      <c r="R45" s="234"/>
      <c r="S45" s="66"/>
      <c r="T45" s="234"/>
      <c r="U45" s="66"/>
      <c r="V45" s="234"/>
      <c r="W45" s="66"/>
      <c r="X45" s="234"/>
      <c r="Y45" s="66"/>
      <c r="Z45" s="234"/>
      <c r="AA45" s="66"/>
      <c r="AB45" s="234"/>
      <c r="AC45" s="66"/>
      <c r="AD45" s="234"/>
      <c r="AF45" s="248"/>
    </row>
    <row r="46" spans="1:32" ht="17.25">
      <c r="A46" s="115">
        <v>20</v>
      </c>
      <c r="B46" s="116" t="s">
        <v>134</v>
      </c>
      <c r="C46" s="75"/>
      <c r="D46" s="200">
        <v>0</v>
      </c>
      <c r="E46" s="68">
        <v>8</v>
      </c>
      <c r="F46" s="233">
        <v>0</v>
      </c>
      <c r="G46" s="69">
        <v>8</v>
      </c>
      <c r="H46" s="233">
        <v>0</v>
      </c>
      <c r="I46" s="132" t="s">
        <v>138</v>
      </c>
      <c r="J46" s="233">
        <v>1</v>
      </c>
      <c r="K46" s="62">
        <v>18</v>
      </c>
      <c r="L46" s="233">
        <v>2</v>
      </c>
      <c r="M46" s="63">
        <v>15</v>
      </c>
      <c r="N46" s="233">
        <v>2</v>
      </c>
      <c r="O46" s="62">
        <v>22</v>
      </c>
      <c r="P46" s="233">
        <v>3</v>
      </c>
      <c r="Q46" s="68">
        <v>17</v>
      </c>
      <c r="R46" s="233">
        <v>4</v>
      </c>
      <c r="S46" s="62"/>
      <c r="T46" s="233"/>
      <c r="U46" s="60"/>
      <c r="V46" s="233"/>
      <c r="W46" s="63"/>
      <c r="X46" s="233"/>
      <c r="Y46" s="63"/>
      <c r="Z46" s="233"/>
      <c r="AA46" s="60"/>
      <c r="AB46" s="233"/>
      <c r="AC46" s="62"/>
      <c r="AD46" s="233"/>
      <c r="AF46" s="247">
        <f>ELO!AA47</f>
        <v>1524.6</v>
      </c>
    </row>
    <row r="47" spans="1:32" ht="18" thickBot="1">
      <c r="A47" s="135"/>
      <c r="B47" s="118" t="s">
        <v>117</v>
      </c>
      <c r="C47" s="76"/>
      <c r="D47" s="201"/>
      <c r="E47" s="66">
        <v>0</v>
      </c>
      <c r="F47" s="234"/>
      <c r="G47" s="66">
        <v>0</v>
      </c>
      <c r="H47" s="234"/>
      <c r="I47" s="133" t="s">
        <v>152</v>
      </c>
      <c r="J47" s="234"/>
      <c r="K47" s="66">
        <v>1</v>
      </c>
      <c r="L47" s="234"/>
      <c r="M47" s="66">
        <v>0</v>
      </c>
      <c r="N47" s="234"/>
      <c r="O47" s="66">
        <v>1</v>
      </c>
      <c r="P47" s="234"/>
      <c r="Q47" s="66">
        <v>1</v>
      </c>
      <c r="R47" s="234"/>
      <c r="S47" s="66"/>
      <c r="T47" s="234"/>
      <c r="U47" s="66"/>
      <c r="V47" s="234"/>
      <c r="W47" s="66"/>
      <c r="X47" s="234"/>
      <c r="Y47" s="66"/>
      <c r="Z47" s="234"/>
      <c r="AA47" s="66"/>
      <c r="AB47" s="234"/>
      <c r="AC47" s="66"/>
      <c r="AD47" s="234"/>
      <c r="AF47" s="248"/>
    </row>
    <row r="48" spans="1:32" ht="17.25">
      <c r="A48" s="115">
        <v>21</v>
      </c>
      <c r="B48" s="116" t="s">
        <v>156</v>
      </c>
      <c r="C48" s="75"/>
      <c r="D48" s="200">
        <v>0</v>
      </c>
      <c r="E48" s="62">
        <v>17</v>
      </c>
      <c r="F48" s="233">
        <v>1</v>
      </c>
      <c r="G48" s="124" t="s">
        <v>138</v>
      </c>
      <c r="H48" s="233">
        <v>1.5</v>
      </c>
      <c r="I48" s="63">
        <v>18</v>
      </c>
      <c r="J48" s="233">
        <v>2.5</v>
      </c>
      <c r="K48" s="124" t="s">
        <v>138</v>
      </c>
      <c r="L48" s="233">
        <v>3</v>
      </c>
      <c r="M48" s="63">
        <v>9</v>
      </c>
      <c r="N48" s="233">
        <v>4</v>
      </c>
      <c r="O48" s="124" t="s">
        <v>138</v>
      </c>
      <c r="P48" s="233">
        <v>4.5</v>
      </c>
      <c r="Q48" s="68">
        <v>5</v>
      </c>
      <c r="R48" s="233">
        <v>4.5</v>
      </c>
      <c r="S48" s="62"/>
      <c r="T48" s="233"/>
      <c r="U48" s="60"/>
      <c r="V48" s="233"/>
      <c r="W48" s="63"/>
      <c r="X48" s="233"/>
      <c r="Y48" s="63"/>
      <c r="Z48" s="233"/>
      <c r="AA48" s="60"/>
      <c r="AB48" s="233"/>
      <c r="AC48" s="62"/>
      <c r="AD48" s="233"/>
      <c r="AF48" s="247">
        <f>ELO!AA49</f>
        <v>1825</v>
      </c>
    </row>
    <row r="49" spans="1:32" ht="18" thickBot="1">
      <c r="A49" s="135"/>
      <c r="B49" s="118" t="s">
        <v>160</v>
      </c>
      <c r="C49" s="76"/>
      <c r="D49" s="201"/>
      <c r="E49" s="66">
        <v>1</v>
      </c>
      <c r="F49" s="234"/>
      <c r="G49" s="125">
        <v>0.5</v>
      </c>
      <c r="H49" s="234"/>
      <c r="I49" s="66">
        <v>1</v>
      </c>
      <c r="J49" s="234"/>
      <c r="K49" s="125">
        <v>0.5</v>
      </c>
      <c r="L49" s="234"/>
      <c r="M49" s="66">
        <v>1</v>
      </c>
      <c r="N49" s="234"/>
      <c r="O49" s="125">
        <v>0.5</v>
      </c>
      <c r="P49" s="234"/>
      <c r="Q49" s="66">
        <v>0</v>
      </c>
      <c r="R49" s="234"/>
      <c r="S49" s="66"/>
      <c r="T49" s="234"/>
      <c r="U49" s="66"/>
      <c r="V49" s="234"/>
      <c r="W49" s="66"/>
      <c r="X49" s="234"/>
      <c r="Y49" s="66"/>
      <c r="Z49" s="234"/>
      <c r="AA49" s="66"/>
      <c r="AB49" s="234"/>
      <c r="AC49" s="66"/>
      <c r="AD49" s="234"/>
      <c r="AF49" s="248"/>
    </row>
    <row r="50" spans="1:32" ht="17.25">
      <c r="A50" s="115">
        <v>22</v>
      </c>
      <c r="B50" s="116" t="s">
        <v>194</v>
      </c>
      <c r="C50" s="75"/>
      <c r="D50" s="200">
        <v>0</v>
      </c>
      <c r="E50" s="124" t="s">
        <v>138</v>
      </c>
      <c r="F50" s="233">
        <v>0</v>
      </c>
      <c r="G50" s="124" t="s">
        <v>138</v>
      </c>
      <c r="H50" s="233">
        <v>0.5</v>
      </c>
      <c r="I50" s="124" t="s">
        <v>138</v>
      </c>
      <c r="J50" s="233">
        <v>1</v>
      </c>
      <c r="K50" s="124" t="s">
        <v>138</v>
      </c>
      <c r="L50" s="233">
        <v>1.5</v>
      </c>
      <c r="M50" s="124" t="s">
        <v>138</v>
      </c>
      <c r="N50" s="233">
        <v>2</v>
      </c>
      <c r="O50" s="63">
        <v>20</v>
      </c>
      <c r="P50" s="233">
        <v>2</v>
      </c>
      <c r="Q50" s="60">
        <v>19</v>
      </c>
      <c r="R50" s="233">
        <v>2.5</v>
      </c>
      <c r="S50" s="62"/>
      <c r="T50" s="233"/>
      <c r="U50" s="60"/>
      <c r="V50" s="233"/>
      <c r="W50" s="63"/>
      <c r="X50" s="233"/>
      <c r="Y50" s="63"/>
      <c r="Z50" s="233"/>
      <c r="AA50" s="60"/>
      <c r="AB50" s="233"/>
      <c r="AC50" s="62"/>
      <c r="AD50" s="233"/>
      <c r="AF50" s="247" t="e">
        <f>ELO!AA51</f>
        <v>#DIV/0!</v>
      </c>
    </row>
    <row r="51" spans="1:32" ht="18" thickBot="1">
      <c r="A51" s="135"/>
      <c r="B51" s="118" t="s">
        <v>195</v>
      </c>
      <c r="C51" s="76"/>
      <c r="D51" s="201"/>
      <c r="E51" s="66">
        <v>0</v>
      </c>
      <c r="F51" s="234"/>
      <c r="G51" s="125">
        <v>0.5</v>
      </c>
      <c r="H51" s="234"/>
      <c r="I51" s="125">
        <v>0.5</v>
      </c>
      <c r="J51" s="234"/>
      <c r="K51" s="125">
        <v>0.5</v>
      </c>
      <c r="L51" s="234"/>
      <c r="M51" s="125">
        <v>0.5</v>
      </c>
      <c r="N51" s="234"/>
      <c r="O51" s="66">
        <v>0</v>
      </c>
      <c r="P51" s="234"/>
      <c r="Q51" s="66">
        <v>0.5</v>
      </c>
      <c r="R51" s="234"/>
      <c r="S51" s="66"/>
      <c r="T51" s="234"/>
      <c r="U51" s="66"/>
      <c r="V51" s="234"/>
      <c r="W51" s="66"/>
      <c r="X51" s="234"/>
      <c r="Y51" s="66"/>
      <c r="Z51" s="234"/>
      <c r="AA51" s="66"/>
      <c r="AB51" s="234"/>
      <c r="AC51" s="66"/>
      <c r="AD51" s="234"/>
      <c r="AF51" s="248"/>
    </row>
    <row r="52" spans="1:30" ht="17.25">
      <c r="A52" s="79"/>
      <c r="B52" s="71"/>
      <c r="E52" s="80"/>
      <c r="F52" s="81"/>
      <c r="G52" s="80"/>
      <c r="H52" s="81"/>
      <c r="I52" s="80"/>
      <c r="J52" s="81"/>
      <c r="K52" s="72"/>
      <c r="L52" s="73"/>
      <c r="M52" s="72"/>
      <c r="N52" s="73"/>
      <c r="O52" s="72"/>
      <c r="P52" s="73"/>
      <c r="Q52" s="72"/>
      <c r="R52" s="73"/>
      <c r="S52" s="72"/>
      <c r="T52" s="73"/>
      <c r="U52" s="72"/>
      <c r="V52" s="73"/>
      <c r="W52" s="72"/>
      <c r="X52" s="73"/>
      <c r="Y52" s="72"/>
      <c r="Z52" s="73"/>
      <c r="AA52" s="72"/>
      <c r="AB52" s="73"/>
      <c r="AC52" s="72"/>
      <c r="AD52" s="73"/>
    </row>
    <row r="53" spans="1:12" ht="17.25">
      <c r="A53" s="82" t="s">
        <v>19</v>
      </c>
      <c r="E53" s="83"/>
      <c r="F53" s="84"/>
      <c r="G53" s="85"/>
      <c r="H53" s="85"/>
      <c r="I53" s="85"/>
      <c r="J53" s="85"/>
      <c r="K53" s="85"/>
      <c r="L53" s="85"/>
    </row>
    <row r="54" spans="1:12" ht="17.25">
      <c r="A54" s="86">
        <f>AVERAGE(A7,A9,A11,A13,A15,A17,A19,A22,A24,A26)</f>
        <v>1925.7</v>
      </c>
      <c r="E54" s="83"/>
      <c r="F54" s="84"/>
      <c r="G54" s="85"/>
      <c r="H54" s="85"/>
      <c r="I54" s="85"/>
      <c r="J54" s="85"/>
      <c r="K54" s="85"/>
      <c r="L54" s="85"/>
    </row>
    <row r="55" spans="1:12" ht="17.25">
      <c r="A55" s="87"/>
      <c r="E55" s="83"/>
      <c r="F55" s="84"/>
      <c r="G55" s="85"/>
      <c r="H55" s="85"/>
      <c r="I55" s="85"/>
      <c r="J55" s="85"/>
      <c r="K55" s="85"/>
      <c r="L55" s="85"/>
    </row>
    <row r="56" spans="1:17" ht="17.25">
      <c r="A56" s="82" t="s">
        <v>21</v>
      </c>
      <c r="E56" s="85">
        <v>7</v>
      </c>
      <c r="F56" s="84"/>
      <c r="G56" s="85">
        <v>7</v>
      </c>
      <c r="H56" s="85"/>
      <c r="I56" s="85">
        <v>7</v>
      </c>
      <c r="J56" s="85"/>
      <c r="K56" s="85">
        <v>7</v>
      </c>
      <c r="L56" s="85"/>
      <c r="M56" s="50">
        <v>8</v>
      </c>
      <c r="O56" s="50">
        <v>7</v>
      </c>
      <c r="Q56" s="50">
        <v>10</v>
      </c>
    </row>
    <row r="57" spans="1:12" s="94" customFormat="1" ht="17.25">
      <c r="A57" s="88" t="s">
        <v>75</v>
      </c>
      <c r="B57" s="89"/>
      <c r="C57" s="90"/>
      <c r="D57" s="205"/>
      <c r="E57" s="92">
        <v>1</v>
      </c>
      <c r="F57" s="93"/>
      <c r="G57" s="92">
        <v>1</v>
      </c>
      <c r="H57" s="92"/>
      <c r="I57" s="92">
        <v>1</v>
      </c>
      <c r="J57" s="92"/>
      <c r="K57" s="92"/>
      <c r="L57" s="92"/>
    </row>
    <row r="58" spans="1:29" s="51" customFormat="1" ht="17.25">
      <c r="A58" s="95" t="s">
        <v>22</v>
      </c>
      <c r="B58" s="96"/>
      <c r="C58" s="59"/>
      <c r="D58" s="206"/>
      <c r="E58" s="98">
        <f>E56+E57</f>
        <v>8</v>
      </c>
      <c r="F58" s="99"/>
      <c r="G58" s="98">
        <f>E58+G56+G57</f>
        <v>16</v>
      </c>
      <c r="H58" s="98"/>
      <c r="I58" s="98">
        <f>G58+I56+I57</f>
        <v>24</v>
      </c>
      <c r="J58" s="98"/>
      <c r="K58" s="98">
        <f>I58+K56+K57</f>
        <v>31</v>
      </c>
      <c r="L58" s="98"/>
      <c r="M58" s="98">
        <f>K58+M56+M57</f>
        <v>39</v>
      </c>
      <c r="O58" s="98">
        <f>M58+O56+O57</f>
        <v>46</v>
      </c>
      <c r="P58" s="98"/>
      <c r="Q58" s="98">
        <f>O58+Q56+Q57</f>
        <v>56</v>
      </c>
      <c r="R58" s="98"/>
      <c r="S58" s="98">
        <f>Q58+S56+S57</f>
        <v>56</v>
      </c>
      <c r="U58" s="98">
        <f>S58+U56+U57</f>
        <v>56</v>
      </c>
      <c r="V58" s="98"/>
      <c r="W58" s="98">
        <f>U58+W56+W57</f>
        <v>56</v>
      </c>
      <c r="X58" s="98"/>
      <c r="Y58" s="98">
        <f>W58+Y56+Y57</f>
        <v>56</v>
      </c>
      <c r="Z58" s="98"/>
      <c r="AA58" s="98">
        <f>Y58+AA56+AA57</f>
        <v>56</v>
      </c>
      <c r="AB58" s="98"/>
      <c r="AC58" s="98">
        <f>AA58+AC56+AC57</f>
        <v>56</v>
      </c>
    </row>
    <row r="59" spans="5:12" ht="17.25">
      <c r="E59" s="85"/>
      <c r="F59" s="85"/>
      <c r="G59" s="85"/>
      <c r="H59" s="85"/>
      <c r="I59" s="85"/>
      <c r="J59" s="85"/>
      <c r="K59" s="85"/>
      <c r="L59" s="85"/>
    </row>
    <row r="60" spans="5:12" ht="17.25">
      <c r="E60" s="85"/>
      <c r="F60" s="85"/>
      <c r="G60" s="85"/>
      <c r="H60" s="85"/>
      <c r="I60" s="85"/>
      <c r="J60" s="85"/>
      <c r="K60" s="85"/>
      <c r="L60" s="85"/>
    </row>
    <row r="61" spans="5:12" ht="17.25">
      <c r="E61" s="85"/>
      <c r="F61" s="85"/>
      <c r="G61" s="85"/>
      <c r="H61" s="85"/>
      <c r="I61" s="85"/>
      <c r="J61" s="85"/>
      <c r="K61" s="85"/>
      <c r="L61" s="85"/>
    </row>
    <row r="62" spans="5:12" ht="17.25">
      <c r="E62" s="85"/>
      <c r="F62" s="85"/>
      <c r="G62" s="85"/>
      <c r="H62" s="85"/>
      <c r="I62" s="85"/>
      <c r="J62" s="85"/>
      <c r="K62" s="85"/>
      <c r="L62" s="85"/>
    </row>
    <row r="63" spans="5:12" ht="17.25">
      <c r="E63" s="85"/>
      <c r="F63" s="85"/>
      <c r="G63" s="85"/>
      <c r="H63" s="85"/>
      <c r="I63" s="85"/>
      <c r="J63" s="85"/>
      <c r="K63" s="85"/>
      <c r="L63" s="85"/>
    </row>
  </sheetData>
  <sheetProtection/>
  <mergeCells count="334">
    <mergeCell ref="Z50:Z51"/>
    <mergeCell ref="AB50:AB51"/>
    <mergeCell ref="AD50:AD51"/>
    <mergeCell ref="F50:F51"/>
    <mergeCell ref="H50:H51"/>
    <mergeCell ref="J50:J51"/>
    <mergeCell ref="L50:L51"/>
    <mergeCell ref="N50:N51"/>
    <mergeCell ref="P50:P51"/>
    <mergeCell ref="R50:R51"/>
    <mergeCell ref="J42:J43"/>
    <mergeCell ref="J44:J45"/>
    <mergeCell ref="J46:J47"/>
    <mergeCell ref="J48:J49"/>
    <mergeCell ref="F33:F34"/>
    <mergeCell ref="X50:X51"/>
    <mergeCell ref="T50:T51"/>
    <mergeCell ref="V50:V51"/>
    <mergeCell ref="F42:F43"/>
    <mergeCell ref="F44:F45"/>
    <mergeCell ref="F46:F47"/>
    <mergeCell ref="F48:F49"/>
    <mergeCell ref="H48:H49"/>
    <mergeCell ref="H46:H47"/>
    <mergeCell ref="H44:H45"/>
    <mergeCell ref="H42:H43"/>
    <mergeCell ref="F31:F32"/>
    <mergeCell ref="H31:H32"/>
    <mergeCell ref="J31:J32"/>
    <mergeCell ref="H33:H34"/>
    <mergeCell ref="J33:J34"/>
    <mergeCell ref="F40:F41"/>
    <mergeCell ref="H40:H41"/>
    <mergeCell ref="J40:J41"/>
    <mergeCell ref="F25:F26"/>
    <mergeCell ref="F27:F28"/>
    <mergeCell ref="H27:H28"/>
    <mergeCell ref="J27:J28"/>
    <mergeCell ref="J29:J30"/>
    <mergeCell ref="H29:H30"/>
    <mergeCell ref="F29:F30"/>
    <mergeCell ref="T25:T26"/>
    <mergeCell ref="V25:V26"/>
    <mergeCell ref="X25:X26"/>
    <mergeCell ref="Z25:Z26"/>
    <mergeCell ref="AB25:AB26"/>
    <mergeCell ref="AD25:AD26"/>
    <mergeCell ref="AB29:AB30"/>
    <mergeCell ref="AD29:AD30"/>
    <mergeCell ref="V27:V28"/>
    <mergeCell ref="X27:X28"/>
    <mergeCell ref="Z27:Z28"/>
    <mergeCell ref="AB27:AB28"/>
    <mergeCell ref="AD27:AD28"/>
    <mergeCell ref="AB31:AB32"/>
    <mergeCell ref="AD31:AD32"/>
    <mergeCell ref="L29:L30"/>
    <mergeCell ref="N29:N30"/>
    <mergeCell ref="P29:P30"/>
    <mergeCell ref="R29:R30"/>
    <mergeCell ref="T29:T30"/>
    <mergeCell ref="V29:V30"/>
    <mergeCell ref="X29:X30"/>
    <mergeCell ref="Z29:Z30"/>
    <mergeCell ref="X48:X49"/>
    <mergeCell ref="Z48:Z49"/>
    <mergeCell ref="AB48:AB49"/>
    <mergeCell ref="AD44:AD45"/>
    <mergeCell ref="L46:L47"/>
    <mergeCell ref="N46:N47"/>
    <mergeCell ref="P46:P47"/>
    <mergeCell ref="L48:L49"/>
    <mergeCell ref="N48:N49"/>
    <mergeCell ref="P48:P49"/>
    <mergeCell ref="R48:R49"/>
    <mergeCell ref="T48:T49"/>
    <mergeCell ref="V48:V49"/>
    <mergeCell ref="AD48:AD49"/>
    <mergeCell ref="L33:L34"/>
    <mergeCell ref="N33:N34"/>
    <mergeCell ref="P33:P34"/>
    <mergeCell ref="R33:R34"/>
    <mergeCell ref="T33:T34"/>
    <mergeCell ref="V33:V34"/>
    <mergeCell ref="X33:X34"/>
    <mergeCell ref="Z33:Z34"/>
    <mergeCell ref="AB33:AB34"/>
    <mergeCell ref="AD46:AD47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X42:X43"/>
    <mergeCell ref="Z42:Z43"/>
    <mergeCell ref="AB42:AB43"/>
    <mergeCell ref="AD42:AD43"/>
    <mergeCell ref="R46:R47"/>
    <mergeCell ref="T46:T47"/>
    <mergeCell ref="V46:V47"/>
    <mergeCell ref="X46:X47"/>
    <mergeCell ref="Z46:Z47"/>
    <mergeCell ref="AB46:AB47"/>
    <mergeCell ref="L42:L43"/>
    <mergeCell ref="N42:N43"/>
    <mergeCell ref="P42:P43"/>
    <mergeCell ref="R42:R43"/>
    <mergeCell ref="T42:T43"/>
    <mergeCell ref="V42:V43"/>
    <mergeCell ref="H25:H26"/>
    <mergeCell ref="V40:V41"/>
    <mergeCell ref="X40:X41"/>
    <mergeCell ref="Z40:Z41"/>
    <mergeCell ref="AB40:AB41"/>
    <mergeCell ref="AD40:AD41"/>
    <mergeCell ref="AD33:AD34"/>
    <mergeCell ref="V31:V32"/>
    <mergeCell ref="X31:X32"/>
    <mergeCell ref="Z31:Z32"/>
    <mergeCell ref="L27:L28"/>
    <mergeCell ref="N27:N28"/>
    <mergeCell ref="P27:P28"/>
    <mergeCell ref="R27:R28"/>
    <mergeCell ref="T27:T28"/>
    <mergeCell ref="J25:J26"/>
    <mergeCell ref="L25:L26"/>
    <mergeCell ref="N25:N26"/>
    <mergeCell ref="P25:P26"/>
    <mergeCell ref="R25:R26"/>
    <mergeCell ref="L40:L41"/>
    <mergeCell ref="N40:N41"/>
    <mergeCell ref="P40:P41"/>
    <mergeCell ref="R40:R41"/>
    <mergeCell ref="T40:T41"/>
    <mergeCell ref="L31:L32"/>
    <mergeCell ref="N31:N32"/>
    <mergeCell ref="P31:P32"/>
    <mergeCell ref="R31:R32"/>
    <mergeCell ref="T31:T32"/>
    <mergeCell ref="R18:R19"/>
    <mergeCell ref="T18:T19"/>
    <mergeCell ref="F18:F19"/>
    <mergeCell ref="H18:H19"/>
    <mergeCell ref="J18:J19"/>
    <mergeCell ref="L18:L19"/>
    <mergeCell ref="N18:N19"/>
    <mergeCell ref="AB14:AB15"/>
    <mergeCell ref="AD16:AD17"/>
    <mergeCell ref="F16:F17"/>
    <mergeCell ref="H16:H17"/>
    <mergeCell ref="J16:J17"/>
    <mergeCell ref="L16:L17"/>
    <mergeCell ref="N16:N17"/>
    <mergeCell ref="P16:P17"/>
    <mergeCell ref="R16:R17"/>
    <mergeCell ref="N14:N15"/>
    <mergeCell ref="F6:F7"/>
    <mergeCell ref="H6:H7"/>
    <mergeCell ref="J6:J7"/>
    <mergeCell ref="L6:L7"/>
    <mergeCell ref="AD14:AD15"/>
    <mergeCell ref="R14:R15"/>
    <mergeCell ref="T14:T15"/>
    <mergeCell ref="V14:V15"/>
    <mergeCell ref="X14:X15"/>
    <mergeCell ref="Z14:Z15"/>
    <mergeCell ref="Y4:Z4"/>
    <mergeCell ref="AA4:AB4"/>
    <mergeCell ref="R6:R7"/>
    <mergeCell ref="T6:T7"/>
    <mergeCell ref="V6:V7"/>
    <mergeCell ref="X6:X7"/>
    <mergeCell ref="Z6:Z7"/>
    <mergeCell ref="AB6:AB7"/>
    <mergeCell ref="Q5:R5"/>
    <mergeCell ref="S5:T5"/>
    <mergeCell ref="AD6:AD7"/>
    <mergeCell ref="AC5:AD5"/>
    <mergeCell ref="AC4:AD4"/>
    <mergeCell ref="Y5:Z5"/>
    <mergeCell ref="AA5:AB5"/>
    <mergeCell ref="E5:F5"/>
    <mergeCell ref="G5:H5"/>
    <mergeCell ref="I5:J5"/>
    <mergeCell ref="K5:L5"/>
    <mergeCell ref="M5:N5"/>
    <mergeCell ref="Q4:R4"/>
    <mergeCell ref="W5:X5"/>
    <mergeCell ref="U5:V5"/>
    <mergeCell ref="E4:F4"/>
    <mergeCell ref="G4:H4"/>
    <mergeCell ref="I4:J4"/>
    <mergeCell ref="K4:L4"/>
    <mergeCell ref="M4:N4"/>
    <mergeCell ref="W4:X4"/>
    <mergeCell ref="O4:P4"/>
    <mergeCell ref="N6:N7"/>
    <mergeCell ref="P6:P7"/>
    <mergeCell ref="S4:T4"/>
    <mergeCell ref="U4:V4"/>
    <mergeCell ref="P10:P11"/>
    <mergeCell ref="R10:R11"/>
    <mergeCell ref="T10:T11"/>
    <mergeCell ref="V10:V11"/>
    <mergeCell ref="V8:V9"/>
    <mergeCell ref="O5:P5"/>
    <mergeCell ref="T16:T17"/>
    <mergeCell ref="V16:V17"/>
    <mergeCell ref="X10:X11"/>
    <mergeCell ref="F14:F15"/>
    <mergeCell ref="H14:H15"/>
    <mergeCell ref="J14:J15"/>
    <mergeCell ref="L14:L15"/>
    <mergeCell ref="P14:P15"/>
    <mergeCell ref="F12:F13"/>
    <mergeCell ref="H12:H13"/>
    <mergeCell ref="J12:J13"/>
    <mergeCell ref="L12:L13"/>
    <mergeCell ref="N12:N13"/>
    <mergeCell ref="P12:P13"/>
    <mergeCell ref="AB21:AB22"/>
    <mergeCell ref="P23:P24"/>
    <mergeCell ref="F10:F11"/>
    <mergeCell ref="H10:H11"/>
    <mergeCell ref="J10:J11"/>
    <mergeCell ref="L10:L11"/>
    <mergeCell ref="N10:N11"/>
    <mergeCell ref="X16:X17"/>
    <mergeCell ref="R12:R13"/>
    <mergeCell ref="T12:T13"/>
    <mergeCell ref="P18:P19"/>
    <mergeCell ref="P21:P22"/>
    <mergeCell ref="AD23:AD24"/>
    <mergeCell ref="R23:R24"/>
    <mergeCell ref="T23:T24"/>
    <mergeCell ref="V23:V24"/>
    <mergeCell ref="X23:X24"/>
    <mergeCell ref="Z23:Z24"/>
    <mergeCell ref="AB23:AB24"/>
    <mergeCell ref="Z21:Z22"/>
    <mergeCell ref="N23:N24"/>
    <mergeCell ref="F21:F22"/>
    <mergeCell ref="F23:F24"/>
    <mergeCell ref="H23:H24"/>
    <mergeCell ref="J23:J24"/>
    <mergeCell ref="L23:L24"/>
    <mergeCell ref="J21:J22"/>
    <mergeCell ref="L21:L22"/>
    <mergeCell ref="N21:N22"/>
    <mergeCell ref="H21:H22"/>
    <mergeCell ref="N38:N39"/>
    <mergeCell ref="P38:P39"/>
    <mergeCell ref="F38:F39"/>
    <mergeCell ref="H38:H39"/>
    <mergeCell ref="J38:J39"/>
    <mergeCell ref="L38:L39"/>
    <mergeCell ref="Z16:Z17"/>
    <mergeCell ref="AB16:AB17"/>
    <mergeCell ref="F8:F9"/>
    <mergeCell ref="H8:H9"/>
    <mergeCell ref="J8:J9"/>
    <mergeCell ref="L8:L9"/>
    <mergeCell ref="N8:N9"/>
    <mergeCell ref="P8:P9"/>
    <mergeCell ref="V12:V13"/>
    <mergeCell ref="X12:X13"/>
    <mergeCell ref="Z12:Z13"/>
    <mergeCell ref="AB12:AB13"/>
    <mergeCell ref="Z10:Z11"/>
    <mergeCell ref="AB10:AB11"/>
    <mergeCell ref="AD10:AD11"/>
    <mergeCell ref="AD12:AD13"/>
    <mergeCell ref="T21:T22"/>
    <mergeCell ref="V21:V22"/>
    <mergeCell ref="X21:X22"/>
    <mergeCell ref="AB8:AB9"/>
    <mergeCell ref="AD21:AD22"/>
    <mergeCell ref="AD18:AD19"/>
    <mergeCell ref="V18:V19"/>
    <mergeCell ref="X18:X19"/>
    <mergeCell ref="Z18:Z19"/>
    <mergeCell ref="AB18:AB19"/>
    <mergeCell ref="R38:R39"/>
    <mergeCell ref="T38:T39"/>
    <mergeCell ref="X38:X39"/>
    <mergeCell ref="Z38:Z39"/>
    <mergeCell ref="AD8:AD9"/>
    <mergeCell ref="R8:R9"/>
    <mergeCell ref="X8:X9"/>
    <mergeCell ref="Z8:Z9"/>
    <mergeCell ref="T8:T9"/>
    <mergeCell ref="R21:R22"/>
    <mergeCell ref="F36:F37"/>
    <mergeCell ref="H36:H37"/>
    <mergeCell ref="J36:J37"/>
    <mergeCell ref="P36:P37"/>
    <mergeCell ref="R36:R37"/>
    <mergeCell ref="T36:T37"/>
    <mergeCell ref="L36:L37"/>
    <mergeCell ref="N36:N37"/>
    <mergeCell ref="AF21:AF22"/>
    <mergeCell ref="AF23:AF24"/>
    <mergeCell ref="V36:V37"/>
    <mergeCell ref="X36:X37"/>
    <mergeCell ref="V38:V39"/>
    <mergeCell ref="AD38:AD39"/>
    <mergeCell ref="AB36:AB37"/>
    <mergeCell ref="AB38:AB39"/>
    <mergeCell ref="Z36:Z37"/>
    <mergeCell ref="AD36:AD37"/>
    <mergeCell ref="AF38:AF39"/>
    <mergeCell ref="AF40:AF41"/>
    <mergeCell ref="AF42:AF43"/>
    <mergeCell ref="AF6:AF7"/>
    <mergeCell ref="AF8:AF9"/>
    <mergeCell ref="AF10:AF11"/>
    <mergeCell ref="AF12:AF13"/>
    <mergeCell ref="AF14:AF15"/>
    <mergeCell ref="AF16:AF17"/>
    <mergeCell ref="AF18:AF19"/>
    <mergeCell ref="AF44:AF45"/>
    <mergeCell ref="AF46:AF47"/>
    <mergeCell ref="AF48:AF49"/>
    <mergeCell ref="AF50:AF51"/>
    <mergeCell ref="AF25:AF26"/>
    <mergeCell ref="AF27:AF28"/>
    <mergeCell ref="AF29:AF30"/>
    <mergeCell ref="AF31:AF32"/>
    <mergeCell ref="AF33:AF34"/>
    <mergeCell ref="AF36:AF3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0">
      <selection activeCell="E25" sqref="E25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32" t="s">
        <v>74</v>
      </c>
    </row>
    <row r="3" spans="1:13" ht="15">
      <c r="A3" s="28" t="s">
        <v>65</v>
      </c>
      <c r="E3" s="28" t="s">
        <v>73</v>
      </c>
      <c r="I3" s="28" t="s">
        <v>13</v>
      </c>
      <c r="M3" s="28" t="s">
        <v>16</v>
      </c>
    </row>
    <row r="4" spans="1:15" ht="15">
      <c r="A4" t="s">
        <v>109</v>
      </c>
      <c r="B4" t="s">
        <v>115</v>
      </c>
      <c r="C4" s="29" t="s">
        <v>135</v>
      </c>
      <c r="E4" t="s">
        <v>111</v>
      </c>
      <c r="F4" t="s">
        <v>109</v>
      </c>
      <c r="G4" t="s">
        <v>135</v>
      </c>
      <c r="K4" s="29"/>
      <c r="O4" s="29"/>
    </row>
    <row r="5" spans="1:7" ht="15">
      <c r="A5" t="s">
        <v>119</v>
      </c>
      <c r="B5" t="s">
        <v>111</v>
      </c>
      <c r="C5" s="29" t="s">
        <v>135</v>
      </c>
      <c r="E5" t="s">
        <v>164</v>
      </c>
      <c r="F5" t="s">
        <v>113</v>
      </c>
      <c r="G5" t="s">
        <v>137</v>
      </c>
    </row>
    <row r="6" spans="1:7" ht="15">
      <c r="A6" t="s">
        <v>113</v>
      </c>
      <c r="B6" t="s">
        <v>121</v>
      </c>
      <c r="C6" s="29" t="s">
        <v>137</v>
      </c>
      <c r="E6" t="s">
        <v>122</v>
      </c>
      <c r="F6" t="s">
        <v>118</v>
      </c>
      <c r="G6" t="s">
        <v>135</v>
      </c>
    </row>
    <row r="7" spans="1:7" ht="15">
      <c r="A7" t="s">
        <v>122</v>
      </c>
      <c r="B7" t="s">
        <v>124</v>
      </c>
      <c r="C7" s="29" t="s">
        <v>136</v>
      </c>
      <c r="E7" t="s">
        <v>156</v>
      </c>
      <c r="F7" t="s">
        <v>119</v>
      </c>
      <c r="G7" t="s">
        <v>137</v>
      </c>
    </row>
    <row r="8" spans="1:15" ht="15">
      <c r="A8" t="s">
        <v>129</v>
      </c>
      <c r="B8" t="s">
        <v>156</v>
      </c>
      <c r="C8" s="29" t="s">
        <v>135</v>
      </c>
      <c r="E8" t="s">
        <v>155</v>
      </c>
      <c r="F8" t="s">
        <v>133</v>
      </c>
      <c r="G8" t="s">
        <v>137</v>
      </c>
      <c r="O8" s="29"/>
    </row>
    <row r="9" spans="1:7" ht="15">
      <c r="A9" t="s">
        <v>131</v>
      </c>
      <c r="B9" t="s">
        <v>127</v>
      </c>
      <c r="C9" s="29" t="s">
        <v>135</v>
      </c>
      <c r="E9" t="s">
        <v>134</v>
      </c>
      <c r="F9" t="s">
        <v>128</v>
      </c>
      <c r="G9" t="s">
        <v>135</v>
      </c>
    </row>
    <row r="10" spans="1:7" ht="15">
      <c r="A10" t="s">
        <v>128</v>
      </c>
      <c r="B10" t="s">
        <v>133</v>
      </c>
      <c r="C10" s="29" t="s">
        <v>135</v>
      </c>
      <c r="E10" t="s">
        <v>134</v>
      </c>
      <c r="F10" t="s">
        <v>128</v>
      </c>
      <c r="G10" t="s">
        <v>137</v>
      </c>
    </row>
    <row r="11" spans="1:11" ht="15">
      <c r="A11" s="32" t="s">
        <v>134</v>
      </c>
      <c r="B11" s="32" t="s">
        <v>118</v>
      </c>
      <c r="C11" s="33" t="s">
        <v>135</v>
      </c>
      <c r="E11" t="s">
        <v>126</v>
      </c>
      <c r="F11" t="s">
        <v>129</v>
      </c>
      <c r="G11" s="29" t="s">
        <v>135</v>
      </c>
      <c r="I11" s="32"/>
      <c r="J11" s="32"/>
      <c r="K11" s="33"/>
    </row>
    <row r="13" spans="1:9" ht="15">
      <c r="A13" s="28" t="s">
        <v>66</v>
      </c>
      <c r="E13" s="28" t="s">
        <v>10</v>
      </c>
      <c r="I13" s="28" t="s">
        <v>14</v>
      </c>
    </row>
    <row r="14" spans="1:7" ht="15">
      <c r="A14" t="s">
        <v>111</v>
      </c>
      <c r="B14" t="s">
        <v>113</v>
      </c>
      <c r="C14" s="29" t="s">
        <v>137</v>
      </c>
      <c r="E14" t="s">
        <v>109</v>
      </c>
      <c r="F14" t="s">
        <v>115</v>
      </c>
      <c r="G14" t="s">
        <v>137</v>
      </c>
    </row>
    <row r="15" spans="1:7" ht="15">
      <c r="A15" t="s">
        <v>115</v>
      </c>
      <c r="B15" t="s">
        <v>124</v>
      </c>
      <c r="C15" s="29" t="s">
        <v>136</v>
      </c>
      <c r="E15" t="s">
        <v>164</v>
      </c>
      <c r="F15" t="s">
        <v>111</v>
      </c>
      <c r="G15" t="s">
        <v>137</v>
      </c>
    </row>
    <row r="16" spans="1:7" ht="15">
      <c r="A16" t="s">
        <v>127</v>
      </c>
      <c r="B16" t="s">
        <v>109</v>
      </c>
      <c r="C16" s="29" t="s">
        <v>135</v>
      </c>
      <c r="E16" t="s">
        <v>127</v>
      </c>
      <c r="F16" t="s">
        <v>151</v>
      </c>
      <c r="G16" s="29" t="s">
        <v>135</v>
      </c>
    </row>
    <row r="17" spans="1:7" ht="15">
      <c r="A17" t="s">
        <v>118</v>
      </c>
      <c r="B17" t="s">
        <v>134</v>
      </c>
      <c r="C17" s="29" t="s">
        <v>137</v>
      </c>
      <c r="E17" t="s">
        <v>129</v>
      </c>
      <c r="F17" t="s">
        <v>155</v>
      </c>
      <c r="G17" s="29" t="s">
        <v>135</v>
      </c>
    </row>
    <row r="18" spans="1:7" ht="15">
      <c r="A18" t="s">
        <v>151</v>
      </c>
      <c r="B18" t="s">
        <v>126</v>
      </c>
      <c r="C18" s="29" t="s">
        <v>137</v>
      </c>
      <c r="E18" t="s">
        <v>119</v>
      </c>
      <c r="F18" t="s">
        <v>121</v>
      </c>
      <c r="G18" t="s">
        <v>137</v>
      </c>
    </row>
    <row r="19" spans="1:7" ht="15">
      <c r="A19" t="s">
        <v>121</v>
      </c>
      <c r="B19" t="s">
        <v>122</v>
      </c>
      <c r="C19" s="29" t="s">
        <v>135</v>
      </c>
      <c r="E19" t="s">
        <v>194</v>
      </c>
      <c r="F19" t="s">
        <v>134</v>
      </c>
      <c r="G19" s="29" t="s">
        <v>135</v>
      </c>
    </row>
    <row r="20" spans="1:7" ht="15">
      <c r="A20" t="s">
        <v>133</v>
      </c>
      <c r="B20" t="s">
        <v>128</v>
      </c>
      <c r="C20" s="29" t="s">
        <v>135</v>
      </c>
      <c r="E20" t="s">
        <v>131</v>
      </c>
      <c r="F20" t="s">
        <v>126</v>
      </c>
      <c r="G20" s="29" t="s">
        <v>136</v>
      </c>
    </row>
    <row r="21" spans="1:3" ht="15">
      <c r="A21" s="32" t="s">
        <v>129</v>
      </c>
      <c r="B21" s="32" t="s">
        <v>131</v>
      </c>
      <c r="C21" s="33" t="s">
        <v>137</v>
      </c>
    </row>
    <row r="23" spans="1:9" ht="15">
      <c r="A23" s="28" t="s">
        <v>7</v>
      </c>
      <c r="E23" s="28" t="s">
        <v>11</v>
      </c>
      <c r="I23" s="28" t="s">
        <v>15</v>
      </c>
    </row>
    <row r="24" spans="1:7" ht="15">
      <c r="A24" t="s">
        <v>115</v>
      </c>
      <c r="B24" t="s">
        <v>111</v>
      </c>
      <c r="C24" s="29" t="s">
        <v>135</v>
      </c>
      <c r="E24" t="s">
        <v>109</v>
      </c>
      <c r="F24" t="s">
        <v>111</v>
      </c>
      <c r="G24" s="29" t="s">
        <v>137</v>
      </c>
    </row>
    <row r="25" spans="1:11" ht="15">
      <c r="A25" t="s">
        <v>124</v>
      </c>
      <c r="B25" t="s">
        <v>109</v>
      </c>
      <c r="C25" s="29" t="s">
        <v>135</v>
      </c>
      <c r="E25" t="s">
        <v>118</v>
      </c>
      <c r="F25" t="s">
        <v>164</v>
      </c>
      <c r="G25" t="s">
        <v>135</v>
      </c>
      <c r="K25" s="29"/>
    </row>
    <row r="26" spans="1:7" ht="15">
      <c r="A26" t="s">
        <v>122</v>
      </c>
      <c r="B26" t="s">
        <v>151</v>
      </c>
      <c r="C26" s="29" t="s">
        <v>137</v>
      </c>
      <c r="E26" t="s">
        <v>157</v>
      </c>
      <c r="F26" t="s">
        <v>124</v>
      </c>
      <c r="G26" s="29" t="s">
        <v>137</v>
      </c>
    </row>
    <row r="27" spans="1:11" ht="15">
      <c r="A27" t="s">
        <v>119</v>
      </c>
      <c r="B27" t="s">
        <v>127</v>
      </c>
      <c r="C27" s="29" t="s">
        <v>135</v>
      </c>
      <c r="E27" t="s">
        <v>115</v>
      </c>
      <c r="F27" t="s">
        <v>207</v>
      </c>
      <c r="G27" s="29" t="s">
        <v>137</v>
      </c>
      <c r="K27" s="29"/>
    </row>
    <row r="28" spans="1:7" ht="15">
      <c r="A28" t="s">
        <v>126</v>
      </c>
      <c r="B28" t="s">
        <v>155</v>
      </c>
      <c r="C28" s="29" t="s">
        <v>135</v>
      </c>
      <c r="E28" t="s">
        <v>156</v>
      </c>
      <c r="F28" t="s">
        <v>113</v>
      </c>
      <c r="G28" t="s">
        <v>135</v>
      </c>
    </row>
    <row r="29" spans="1:7" ht="15">
      <c r="A29" t="s">
        <v>133</v>
      </c>
      <c r="B29" t="s">
        <v>129</v>
      </c>
      <c r="C29" s="29" t="s">
        <v>135</v>
      </c>
      <c r="E29" t="s">
        <v>155</v>
      </c>
      <c r="F29" t="s">
        <v>122</v>
      </c>
      <c r="G29" t="s">
        <v>135</v>
      </c>
    </row>
    <row r="30" spans="1:11" ht="15">
      <c r="A30" t="s">
        <v>156</v>
      </c>
      <c r="B30" t="s">
        <v>131</v>
      </c>
      <c r="C30" s="29" t="s">
        <v>137</v>
      </c>
      <c r="E30" t="s">
        <v>127</v>
      </c>
      <c r="F30" t="s">
        <v>119</v>
      </c>
      <c r="G30" t="s">
        <v>137</v>
      </c>
      <c r="K30" s="29"/>
    </row>
    <row r="31" spans="1:7" ht="15">
      <c r="A31" s="136" t="s">
        <v>134</v>
      </c>
      <c r="B31" s="136"/>
      <c r="C31" s="137" t="s">
        <v>152</v>
      </c>
      <c r="E31" t="s">
        <v>121</v>
      </c>
      <c r="F31" t="s">
        <v>128</v>
      </c>
      <c r="G31" s="29" t="s">
        <v>136</v>
      </c>
    </row>
    <row r="32" spans="1:7" ht="15">
      <c r="A32" s="32" t="s">
        <v>128</v>
      </c>
      <c r="B32" s="32" t="s">
        <v>121</v>
      </c>
      <c r="C32" s="33" t="s">
        <v>136</v>
      </c>
      <c r="E32" t="s">
        <v>134</v>
      </c>
      <c r="F32" t="s">
        <v>129</v>
      </c>
      <c r="G32" t="s">
        <v>137</v>
      </c>
    </row>
    <row r="33" spans="1:7" ht="15">
      <c r="A33" s="32"/>
      <c r="B33" s="32"/>
      <c r="C33" s="33"/>
      <c r="E33" t="s">
        <v>133</v>
      </c>
      <c r="F33" t="s">
        <v>194</v>
      </c>
      <c r="G33" s="29" t="s">
        <v>136</v>
      </c>
    </row>
    <row r="34" spans="1:7" ht="15">
      <c r="A34" s="32"/>
      <c r="B34" s="32"/>
      <c r="C34" s="33"/>
      <c r="E34" s="136" t="s">
        <v>131</v>
      </c>
      <c r="F34" s="136"/>
      <c r="G34" s="137" t="s">
        <v>152</v>
      </c>
    </row>
    <row r="36" spans="1:9" ht="15">
      <c r="A36" s="28" t="s">
        <v>8</v>
      </c>
      <c r="E36" s="28" t="s">
        <v>12</v>
      </c>
      <c r="I36" s="28" t="s">
        <v>16</v>
      </c>
    </row>
    <row r="37" spans="1:3" ht="15">
      <c r="A37" t="s">
        <v>109</v>
      </c>
      <c r="B37" t="s">
        <v>164</v>
      </c>
      <c r="C37" s="29" t="s">
        <v>136</v>
      </c>
    </row>
    <row r="38" spans="1:11" ht="15">
      <c r="A38" t="s">
        <v>113</v>
      </c>
      <c r="B38" t="s">
        <v>157</v>
      </c>
      <c r="C38" s="29" t="s">
        <v>136</v>
      </c>
      <c r="K38" s="29"/>
    </row>
    <row r="39" spans="1:3" ht="15">
      <c r="A39" t="s">
        <v>128</v>
      </c>
      <c r="B39" t="s">
        <v>115</v>
      </c>
      <c r="C39" s="29" t="s">
        <v>135</v>
      </c>
    </row>
    <row r="40" spans="1:3" ht="15">
      <c r="A40" t="s">
        <v>124</v>
      </c>
      <c r="B40" t="s">
        <v>122</v>
      </c>
      <c r="C40" s="29" t="s">
        <v>137</v>
      </c>
    </row>
    <row r="41" spans="1:3" ht="15">
      <c r="A41" t="s">
        <v>151</v>
      </c>
      <c r="B41" t="s">
        <v>121</v>
      </c>
      <c r="C41" s="29" t="s">
        <v>137</v>
      </c>
    </row>
    <row r="42" spans="1:3" ht="15">
      <c r="A42" t="s">
        <v>129</v>
      </c>
      <c r="B42" t="s">
        <v>119</v>
      </c>
      <c r="C42" s="29" t="s">
        <v>135</v>
      </c>
    </row>
    <row r="43" spans="1:3" ht="15">
      <c r="A43" t="s">
        <v>131</v>
      </c>
      <c r="B43" t="s">
        <v>134</v>
      </c>
      <c r="C43" s="29" t="s">
        <v>135</v>
      </c>
    </row>
    <row r="44" spans="1:3" ht="15">
      <c r="A44" s="136" t="s">
        <v>133</v>
      </c>
      <c r="B44" s="136"/>
      <c r="C44" s="137" t="s">
        <v>152</v>
      </c>
    </row>
    <row r="46" spans="1:3" ht="15">
      <c r="A46" s="32"/>
      <c r="B46" s="32"/>
      <c r="C46" s="3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M39" sqref="M39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3" width="3.421875" style="0" bestFit="1" customWidth="1"/>
    <col min="24" max="25" width="3.421875" style="0" customWidth="1"/>
    <col min="26" max="26" width="5.00390625" style="0" bestFit="1" customWidth="1"/>
    <col min="27" max="27" width="8.28125" style="0" customWidth="1"/>
    <col min="28" max="28" width="9.140625" style="0" bestFit="1" customWidth="1"/>
  </cols>
  <sheetData>
    <row r="1" ht="18.75">
      <c r="A1" s="106" t="s">
        <v>187</v>
      </c>
    </row>
    <row r="3" spans="1:2" ht="15">
      <c r="A3" s="159"/>
      <c r="B3" t="s">
        <v>176</v>
      </c>
    </row>
    <row r="4" ht="15">
      <c r="B4" t="s">
        <v>177</v>
      </c>
    </row>
    <row r="5" ht="7.5" customHeight="1"/>
    <row r="6" spans="1:2" ht="15">
      <c r="A6" s="160"/>
      <c r="B6" t="s">
        <v>178</v>
      </c>
    </row>
    <row r="7" ht="15.75" thickBot="1">
      <c r="AB7" s="186" t="s">
        <v>191</v>
      </c>
    </row>
    <row r="8" spans="3:28" ht="15.75" thickBot="1">
      <c r="C8" s="6" t="s">
        <v>23</v>
      </c>
      <c r="D8" s="7" t="s">
        <v>24</v>
      </c>
      <c r="E8" s="7" t="s">
        <v>25</v>
      </c>
      <c r="F8" s="7" t="s">
        <v>26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7" t="s">
        <v>34</v>
      </c>
      <c r="O8" s="6" t="s">
        <v>35</v>
      </c>
      <c r="P8" s="7" t="s">
        <v>36</v>
      </c>
      <c r="Q8" s="7" t="s">
        <v>37</v>
      </c>
      <c r="R8" s="7" t="s">
        <v>38</v>
      </c>
      <c r="S8" s="7" t="s">
        <v>39</v>
      </c>
      <c r="T8" s="7" t="s">
        <v>40</v>
      </c>
      <c r="U8" s="7" t="s">
        <v>41</v>
      </c>
      <c r="V8" s="7" t="s">
        <v>42</v>
      </c>
      <c r="W8" s="7" t="s">
        <v>67</v>
      </c>
      <c r="X8" s="7" t="s">
        <v>68</v>
      </c>
      <c r="Y8" s="30"/>
      <c r="Z8" s="188" t="s">
        <v>63</v>
      </c>
      <c r="AA8" s="185" t="s">
        <v>64</v>
      </c>
      <c r="AB8" s="187" t="s">
        <v>192</v>
      </c>
    </row>
    <row r="9" spans="1:28" ht="15" customHeight="1">
      <c r="A9" s="4" t="s">
        <v>23</v>
      </c>
      <c r="B9" s="146" t="s">
        <v>141</v>
      </c>
      <c r="C9" s="11"/>
      <c r="D9" s="12">
        <v>0.5</v>
      </c>
      <c r="E9" s="12"/>
      <c r="F9" s="12">
        <v>1</v>
      </c>
      <c r="G9" s="12"/>
      <c r="H9" s="12">
        <v>0</v>
      </c>
      <c r="I9" s="12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2"/>
      <c r="W9" s="152"/>
      <c r="X9" s="152"/>
      <c r="Y9" s="13"/>
      <c r="Z9" s="189">
        <f>SUM(C9:X9)</f>
        <v>1.5</v>
      </c>
      <c r="AA9" s="255">
        <f>Z9+Z10</f>
        <v>5.5</v>
      </c>
      <c r="AB9" s="249">
        <f>SUM(C9:T10)</f>
        <v>5.5</v>
      </c>
    </row>
    <row r="10" spans="1:28" ht="15.75" customHeight="1" thickBot="1">
      <c r="A10" s="5"/>
      <c r="B10" s="147">
        <v>2154</v>
      </c>
      <c r="C10" s="27"/>
      <c r="D10" s="20"/>
      <c r="E10" s="20"/>
      <c r="F10" s="20">
        <v>1</v>
      </c>
      <c r="G10" s="20"/>
      <c r="H10" s="20">
        <v>1</v>
      </c>
      <c r="I10" s="20">
        <v>1</v>
      </c>
      <c r="J10" s="149"/>
      <c r="K10" s="149"/>
      <c r="L10" s="149"/>
      <c r="M10" s="149"/>
      <c r="N10" s="149"/>
      <c r="O10" s="149"/>
      <c r="P10" s="149">
        <v>1</v>
      </c>
      <c r="Q10" s="149"/>
      <c r="R10" s="149"/>
      <c r="S10" s="149"/>
      <c r="T10" s="149"/>
      <c r="U10" s="153"/>
      <c r="V10" s="153"/>
      <c r="W10" s="153"/>
      <c r="X10" s="153"/>
      <c r="Y10" s="10"/>
      <c r="Z10" s="190">
        <f aca="true" t="shared" si="0" ref="Z10:Z52">SUM(C10:X10)</f>
        <v>4</v>
      </c>
      <c r="AA10" s="256"/>
      <c r="AB10" s="250"/>
    </row>
    <row r="11" spans="1:28" ht="15" customHeight="1">
      <c r="A11" s="8" t="s">
        <v>24</v>
      </c>
      <c r="B11" s="146" t="s">
        <v>165</v>
      </c>
      <c r="C11" s="14"/>
      <c r="D11" s="15"/>
      <c r="E11" s="16"/>
      <c r="F11" s="16">
        <v>1</v>
      </c>
      <c r="G11" s="16">
        <v>1</v>
      </c>
      <c r="H11" s="16"/>
      <c r="I11" s="16"/>
      <c r="J11" s="16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4"/>
      <c r="V11" s="154"/>
      <c r="W11" s="154"/>
      <c r="X11" s="154"/>
      <c r="Y11" s="13"/>
      <c r="Z11" s="189">
        <f t="shared" si="0"/>
        <v>2</v>
      </c>
      <c r="AA11" s="253">
        <f>Z11+Z12</f>
        <v>3.5</v>
      </c>
      <c r="AB11" s="249">
        <f>SUM(C11:T12)</f>
        <v>3.5</v>
      </c>
    </row>
    <row r="12" spans="1:28" ht="15.75" customHeight="1" thickBot="1">
      <c r="A12" s="9"/>
      <c r="B12" s="147">
        <v>2072</v>
      </c>
      <c r="C12" s="23">
        <v>0.5</v>
      </c>
      <c r="D12" s="25"/>
      <c r="E12" s="24"/>
      <c r="F12" s="24"/>
      <c r="G12" s="24"/>
      <c r="H12" s="24"/>
      <c r="I12" s="24"/>
      <c r="J12" s="24">
        <v>1</v>
      </c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5"/>
      <c r="V12" s="155"/>
      <c r="W12" s="155"/>
      <c r="X12" s="155"/>
      <c r="Y12" s="10"/>
      <c r="Z12" s="190">
        <f t="shared" si="0"/>
        <v>1.5</v>
      </c>
      <c r="AA12" s="254"/>
      <c r="AB12" s="250"/>
    </row>
    <row r="13" spans="1:28" ht="15" customHeight="1">
      <c r="A13" s="4" t="s">
        <v>25</v>
      </c>
      <c r="B13" s="146" t="s">
        <v>161</v>
      </c>
      <c r="C13" s="17"/>
      <c r="D13" s="12"/>
      <c r="E13" s="18"/>
      <c r="F13" s="12"/>
      <c r="G13" s="12"/>
      <c r="H13" s="12"/>
      <c r="I13" s="12">
        <v>1</v>
      </c>
      <c r="J13" s="12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52"/>
      <c r="V13" s="152"/>
      <c r="W13" s="152"/>
      <c r="X13" s="152"/>
      <c r="Y13" s="13"/>
      <c r="Z13" s="189">
        <f t="shared" si="0"/>
        <v>1</v>
      </c>
      <c r="AA13" s="251">
        <f>Z13+Z14</f>
        <v>1.5</v>
      </c>
      <c r="AB13" s="249">
        <f>SUM(C13:T14)</f>
        <v>1.5</v>
      </c>
    </row>
    <row r="14" spans="1:28" ht="15.75" customHeight="1" thickBot="1">
      <c r="A14" s="5"/>
      <c r="B14" s="147">
        <v>2065</v>
      </c>
      <c r="C14" s="19"/>
      <c r="D14" s="20"/>
      <c r="E14" s="22"/>
      <c r="F14" s="20"/>
      <c r="G14" s="20">
        <v>0.5</v>
      </c>
      <c r="H14" s="20"/>
      <c r="I14" s="20"/>
      <c r="J14" s="20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3"/>
      <c r="V14" s="153"/>
      <c r="W14" s="153"/>
      <c r="X14" s="153"/>
      <c r="Y14" s="10"/>
      <c r="Z14" s="190">
        <f t="shared" si="0"/>
        <v>0.5</v>
      </c>
      <c r="AA14" s="252"/>
      <c r="AB14" s="250"/>
    </row>
    <row r="15" spans="1:28" ht="15" customHeight="1">
      <c r="A15" s="8" t="s">
        <v>26</v>
      </c>
      <c r="B15" s="146" t="s">
        <v>49</v>
      </c>
      <c r="C15" s="14">
        <v>0</v>
      </c>
      <c r="D15" s="16"/>
      <c r="E15" s="16"/>
      <c r="F15" s="15"/>
      <c r="G15" s="16">
        <v>1</v>
      </c>
      <c r="H15" s="16"/>
      <c r="I15" s="16"/>
      <c r="J15" s="16"/>
      <c r="K15" s="16"/>
      <c r="L15" s="150"/>
      <c r="M15" s="150"/>
      <c r="N15" s="150"/>
      <c r="O15" s="150"/>
      <c r="P15" s="150"/>
      <c r="Q15" s="150"/>
      <c r="R15" s="150"/>
      <c r="S15" s="150"/>
      <c r="T15" s="150"/>
      <c r="U15" s="154"/>
      <c r="V15" s="154"/>
      <c r="W15" s="154"/>
      <c r="X15" s="154"/>
      <c r="Y15" s="13"/>
      <c r="Z15" s="189">
        <f t="shared" si="0"/>
        <v>1</v>
      </c>
      <c r="AA15" s="253">
        <f>Z15+Z16</f>
        <v>3</v>
      </c>
      <c r="AB15" s="249">
        <f>SUM(C15:T16)</f>
        <v>3</v>
      </c>
    </row>
    <row r="16" spans="1:28" ht="15.75" customHeight="1" thickBot="1">
      <c r="A16" s="9"/>
      <c r="B16" s="147">
        <v>2016</v>
      </c>
      <c r="C16" s="23">
        <v>0</v>
      </c>
      <c r="D16" s="24">
        <v>0</v>
      </c>
      <c r="E16" s="24"/>
      <c r="F16" s="25"/>
      <c r="G16" s="24"/>
      <c r="H16" s="24">
        <v>1</v>
      </c>
      <c r="I16" s="24"/>
      <c r="J16" s="24"/>
      <c r="K16" s="24">
        <v>1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5"/>
      <c r="V16" s="155"/>
      <c r="W16" s="155"/>
      <c r="X16" s="155"/>
      <c r="Y16" s="10"/>
      <c r="Z16" s="190">
        <f t="shared" si="0"/>
        <v>2</v>
      </c>
      <c r="AA16" s="254"/>
      <c r="AB16" s="250"/>
    </row>
    <row r="17" spans="1:28" ht="15" customHeight="1">
      <c r="A17" s="4" t="s">
        <v>27</v>
      </c>
      <c r="B17" s="146" t="s">
        <v>170</v>
      </c>
      <c r="C17" s="17"/>
      <c r="D17" s="12"/>
      <c r="E17" s="12">
        <v>0.5</v>
      </c>
      <c r="F17" s="12"/>
      <c r="G17" s="18"/>
      <c r="H17" s="12"/>
      <c r="I17" s="12"/>
      <c r="J17" s="12"/>
      <c r="K17" s="12"/>
      <c r="L17" s="12"/>
      <c r="M17" s="148">
        <v>1</v>
      </c>
      <c r="N17" s="148"/>
      <c r="O17" s="148"/>
      <c r="P17" s="148"/>
      <c r="Q17" s="148"/>
      <c r="R17" s="148"/>
      <c r="S17" s="148"/>
      <c r="T17" s="148"/>
      <c r="U17" s="152"/>
      <c r="V17" s="152"/>
      <c r="W17" s="152"/>
      <c r="X17" s="152"/>
      <c r="Y17" s="13"/>
      <c r="Z17" s="189">
        <f t="shared" si="0"/>
        <v>1.5</v>
      </c>
      <c r="AA17" s="251">
        <f>Z17+Z18</f>
        <v>1.5</v>
      </c>
      <c r="AB17" s="249">
        <f>SUM(C17:T18)</f>
        <v>1.5</v>
      </c>
    </row>
    <row r="18" spans="1:28" ht="15.75" customHeight="1" thickBot="1">
      <c r="A18" s="5"/>
      <c r="B18" s="147">
        <v>1962</v>
      </c>
      <c r="C18" s="19"/>
      <c r="D18" s="20">
        <v>0</v>
      </c>
      <c r="E18" s="20"/>
      <c r="F18" s="20">
        <v>0</v>
      </c>
      <c r="G18" s="22"/>
      <c r="H18" s="20"/>
      <c r="I18" s="20"/>
      <c r="J18" s="20"/>
      <c r="K18" s="20"/>
      <c r="L18" s="20"/>
      <c r="M18" s="149"/>
      <c r="N18" s="149"/>
      <c r="O18" s="149"/>
      <c r="P18" s="149"/>
      <c r="Q18" s="149"/>
      <c r="R18" s="149"/>
      <c r="S18" s="149"/>
      <c r="T18" s="149"/>
      <c r="U18" s="153"/>
      <c r="V18" s="153"/>
      <c r="W18" s="153"/>
      <c r="X18" s="153"/>
      <c r="Y18" s="10"/>
      <c r="Z18" s="190">
        <f t="shared" si="0"/>
        <v>0</v>
      </c>
      <c r="AA18" s="252"/>
      <c r="AB18" s="250"/>
    </row>
    <row r="19" spans="1:28" ht="15" customHeight="1">
      <c r="A19" s="8" t="s">
        <v>28</v>
      </c>
      <c r="B19" s="146" t="s">
        <v>51</v>
      </c>
      <c r="C19" s="14">
        <v>0</v>
      </c>
      <c r="D19" s="16"/>
      <c r="E19" s="16"/>
      <c r="F19" s="16">
        <v>0</v>
      </c>
      <c r="G19" s="16"/>
      <c r="H19" s="15"/>
      <c r="I19" s="16">
        <v>0.5</v>
      </c>
      <c r="J19" s="16"/>
      <c r="K19" s="16"/>
      <c r="L19" s="16"/>
      <c r="M19" s="16"/>
      <c r="N19" s="150">
        <v>1</v>
      </c>
      <c r="O19" s="150"/>
      <c r="P19" s="150"/>
      <c r="Q19" s="150"/>
      <c r="R19" s="150"/>
      <c r="S19" s="150"/>
      <c r="T19" s="150"/>
      <c r="U19" s="154"/>
      <c r="V19" s="154"/>
      <c r="W19" s="154"/>
      <c r="X19" s="154"/>
      <c r="Y19" s="13"/>
      <c r="Z19" s="189">
        <f t="shared" si="0"/>
        <v>1.5</v>
      </c>
      <c r="AA19" s="253">
        <f>Z19+Z20</f>
        <v>3.5</v>
      </c>
      <c r="AB19" s="249">
        <f>SUM(C19:T20)</f>
        <v>3.5</v>
      </c>
    </row>
    <row r="20" spans="1:28" ht="15.75" customHeight="1" thickBot="1">
      <c r="A20" s="9"/>
      <c r="B20" s="147">
        <v>1940</v>
      </c>
      <c r="C20" s="23">
        <v>1</v>
      </c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151"/>
      <c r="O20" s="151"/>
      <c r="P20" s="151"/>
      <c r="Q20" s="151">
        <v>1</v>
      </c>
      <c r="R20" s="151"/>
      <c r="S20" s="151"/>
      <c r="T20" s="151"/>
      <c r="U20" s="155"/>
      <c r="V20" s="155"/>
      <c r="W20" s="155"/>
      <c r="X20" s="155"/>
      <c r="Y20" s="10"/>
      <c r="Z20" s="190">
        <f t="shared" si="0"/>
        <v>2</v>
      </c>
      <c r="AA20" s="254"/>
      <c r="AB20" s="250"/>
    </row>
    <row r="21" spans="1:28" ht="15" customHeight="1">
      <c r="A21" s="4" t="s">
        <v>29</v>
      </c>
      <c r="B21" s="146" t="s">
        <v>171</v>
      </c>
      <c r="C21" s="17">
        <v>0</v>
      </c>
      <c r="D21" s="12"/>
      <c r="E21" s="12"/>
      <c r="F21" s="12"/>
      <c r="G21" s="12"/>
      <c r="H21" s="12"/>
      <c r="I21" s="18"/>
      <c r="J21" s="12"/>
      <c r="K21" s="12"/>
      <c r="L21" s="12">
        <v>1</v>
      </c>
      <c r="M21" s="12"/>
      <c r="N21" s="12"/>
      <c r="O21" s="12"/>
      <c r="P21" s="12"/>
      <c r="Q21" s="12"/>
      <c r="R21" s="148"/>
      <c r="S21" s="148"/>
      <c r="T21" s="148"/>
      <c r="U21" s="152"/>
      <c r="V21" s="152"/>
      <c r="W21" s="152"/>
      <c r="X21" s="152"/>
      <c r="Y21" s="13"/>
      <c r="Z21" s="189">
        <f t="shared" si="0"/>
        <v>1</v>
      </c>
      <c r="AA21" s="251">
        <f>Z21+Z22</f>
        <v>2</v>
      </c>
      <c r="AB21" s="249">
        <f>SUM(C21:T22)</f>
        <v>2</v>
      </c>
    </row>
    <row r="22" spans="1:28" ht="15.75" customHeight="1" thickBot="1">
      <c r="A22" s="5"/>
      <c r="B22" s="147">
        <v>1832</v>
      </c>
      <c r="C22" s="19"/>
      <c r="D22" s="20"/>
      <c r="E22" s="20">
        <v>0</v>
      </c>
      <c r="F22" s="20"/>
      <c r="G22" s="20"/>
      <c r="H22" s="20">
        <v>0.5</v>
      </c>
      <c r="I22" s="22"/>
      <c r="J22" s="20"/>
      <c r="K22" s="20"/>
      <c r="L22" s="20">
        <v>0.5</v>
      </c>
      <c r="M22" s="20"/>
      <c r="N22" s="20"/>
      <c r="O22" s="20"/>
      <c r="P22" s="20"/>
      <c r="Q22" s="20"/>
      <c r="R22" s="149"/>
      <c r="S22" s="149"/>
      <c r="T22" s="149"/>
      <c r="U22" s="153"/>
      <c r="V22" s="153"/>
      <c r="W22" s="153"/>
      <c r="X22" s="153"/>
      <c r="Y22" s="10"/>
      <c r="Z22" s="190">
        <f t="shared" si="0"/>
        <v>1</v>
      </c>
      <c r="AA22" s="252"/>
      <c r="AB22" s="250"/>
    </row>
    <row r="23" spans="1:28" ht="15" customHeight="1">
      <c r="A23" s="8" t="s">
        <v>30</v>
      </c>
      <c r="B23" s="146" t="s">
        <v>54</v>
      </c>
      <c r="C23" s="14"/>
      <c r="D23" s="16">
        <v>0</v>
      </c>
      <c r="E23" s="16"/>
      <c r="F23" s="16"/>
      <c r="G23" s="16"/>
      <c r="H23" s="16"/>
      <c r="I23" s="16"/>
      <c r="J23" s="15"/>
      <c r="K23" s="16"/>
      <c r="L23" s="16"/>
      <c r="M23" s="16"/>
      <c r="N23" s="16"/>
      <c r="O23" s="16"/>
      <c r="P23" s="16"/>
      <c r="Q23" s="16"/>
      <c r="R23" s="16"/>
      <c r="S23" s="150"/>
      <c r="T23" s="150"/>
      <c r="U23" s="154"/>
      <c r="V23" s="154">
        <v>1</v>
      </c>
      <c r="W23" s="154"/>
      <c r="X23" s="154"/>
      <c r="Y23" s="13"/>
      <c r="Z23" s="189">
        <f t="shared" si="0"/>
        <v>1</v>
      </c>
      <c r="AA23" s="253">
        <f>Z23+Z24</f>
        <v>3</v>
      </c>
      <c r="AB23" s="249">
        <f>SUM(C23:T24)</f>
        <v>1</v>
      </c>
    </row>
    <row r="24" spans="1:28" ht="15.75" customHeight="1" thickBot="1">
      <c r="A24" s="9"/>
      <c r="B24" s="147">
        <v>1793</v>
      </c>
      <c r="C24" s="23"/>
      <c r="D24" s="24"/>
      <c r="E24" s="24"/>
      <c r="F24" s="24"/>
      <c r="G24" s="24"/>
      <c r="H24" s="24"/>
      <c r="I24" s="24"/>
      <c r="J24" s="25"/>
      <c r="K24" s="24"/>
      <c r="L24" s="24">
        <v>1</v>
      </c>
      <c r="M24" s="24"/>
      <c r="N24" s="24"/>
      <c r="O24" s="24"/>
      <c r="P24" s="24"/>
      <c r="Q24" s="24"/>
      <c r="R24" s="24"/>
      <c r="S24" s="151"/>
      <c r="T24" s="151"/>
      <c r="U24" s="155"/>
      <c r="V24" s="155">
        <v>1</v>
      </c>
      <c r="W24" s="155"/>
      <c r="X24" s="155"/>
      <c r="Y24" s="10"/>
      <c r="Z24" s="190">
        <f t="shared" si="0"/>
        <v>2</v>
      </c>
      <c r="AA24" s="254"/>
      <c r="AB24" s="250"/>
    </row>
    <row r="25" spans="1:28" ht="15" customHeight="1">
      <c r="A25" s="4" t="s">
        <v>31</v>
      </c>
      <c r="B25" s="146" t="s">
        <v>53</v>
      </c>
      <c r="C25" s="17"/>
      <c r="D25" s="12"/>
      <c r="E25" s="12"/>
      <c r="F25" s="12">
        <v>0</v>
      </c>
      <c r="G25" s="12"/>
      <c r="H25" s="12"/>
      <c r="I25" s="12"/>
      <c r="J25" s="12"/>
      <c r="K25" s="18"/>
      <c r="L25" s="12"/>
      <c r="M25" s="12">
        <v>1</v>
      </c>
      <c r="N25" s="12"/>
      <c r="O25" s="12"/>
      <c r="P25" s="12">
        <v>0</v>
      </c>
      <c r="Q25" s="12"/>
      <c r="R25" s="12"/>
      <c r="S25" s="12"/>
      <c r="T25" s="148"/>
      <c r="U25" s="152"/>
      <c r="V25" s="152"/>
      <c r="W25" s="152"/>
      <c r="X25" s="152"/>
      <c r="Y25" s="13"/>
      <c r="Z25" s="189">
        <f t="shared" si="0"/>
        <v>1</v>
      </c>
      <c r="AA25" s="251">
        <f>Z25+Z26</f>
        <v>2</v>
      </c>
      <c r="AB25" s="249">
        <f>SUM(C25:T26)</f>
        <v>2</v>
      </c>
    </row>
    <row r="26" spans="1:28" ht="15.75" customHeight="1" thickBot="1">
      <c r="A26" s="5"/>
      <c r="B26" s="147" t="s">
        <v>172</v>
      </c>
      <c r="C26" s="19"/>
      <c r="D26" s="20"/>
      <c r="E26" s="20"/>
      <c r="F26" s="20"/>
      <c r="G26" s="20"/>
      <c r="H26" s="20"/>
      <c r="I26" s="20"/>
      <c r="J26" s="20"/>
      <c r="K26" s="22"/>
      <c r="L26" s="20"/>
      <c r="M26" s="20"/>
      <c r="N26" s="20"/>
      <c r="O26" s="20"/>
      <c r="P26" s="20">
        <v>0</v>
      </c>
      <c r="Q26" s="20"/>
      <c r="R26" s="20"/>
      <c r="S26" s="20">
        <v>1</v>
      </c>
      <c r="T26" s="149"/>
      <c r="U26" s="153"/>
      <c r="V26" s="153"/>
      <c r="W26" s="153">
        <v>0</v>
      </c>
      <c r="X26" s="153"/>
      <c r="Y26" s="10"/>
      <c r="Z26" s="190">
        <f t="shared" si="0"/>
        <v>1</v>
      </c>
      <c r="AA26" s="252"/>
      <c r="AB26" s="250"/>
    </row>
    <row r="27" spans="1:28" ht="15" customHeight="1">
      <c r="A27" s="4" t="s">
        <v>32</v>
      </c>
      <c r="B27" s="146" t="s">
        <v>58</v>
      </c>
      <c r="C27" s="14"/>
      <c r="D27" s="16"/>
      <c r="E27" s="16"/>
      <c r="F27" s="16"/>
      <c r="G27" s="16"/>
      <c r="H27" s="16"/>
      <c r="I27" s="16">
        <v>0.5</v>
      </c>
      <c r="J27" s="16">
        <v>0</v>
      </c>
      <c r="K27" s="16"/>
      <c r="L27" s="15"/>
      <c r="M27" s="16"/>
      <c r="N27" s="16">
        <v>1</v>
      </c>
      <c r="O27" s="16"/>
      <c r="P27" s="16"/>
      <c r="Q27" s="16"/>
      <c r="R27" s="16"/>
      <c r="S27" s="16"/>
      <c r="T27" s="16"/>
      <c r="U27" s="154"/>
      <c r="V27" s="154"/>
      <c r="W27" s="154"/>
      <c r="X27" s="154"/>
      <c r="Y27" s="13"/>
      <c r="Z27" s="189">
        <f t="shared" si="0"/>
        <v>1.5</v>
      </c>
      <c r="AA27" s="253">
        <f>Z27+Z28</f>
        <v>3.5</v>
      </c>
      <c r="AB27" s="249">
        <f>SUM(C27:T28)</f>
        <v>3.5</v>
      </c>
    </row>
    <row r="28" spans="1:28" ht="15.75" customHeight="1" thickBot="1">
      <c r="A28" s="5"/>
      <c r="B28" s="147">
        <v>1699</v>
      </c>
      <c r="C28" s="23"/>
      <c r="D28" s="24"/>
      <c r="E28" s="24"/>
      <c r="F28" s="24"/>
      <c r="G28" s="24"/>
      <c r="H28" s="24"/>
      <c r="I28" s="24">
        <v>0</v>
      </c>
      <c r="J28" s="24"/>
      <c r="K28" s="24"/>
      <c r="L28" s="25"/>
      <c r="M28" s="24">
        <v>1</v>
      </c>
      <c r="N28" s="24"/>
      <c r="O28" s="24"/>
      <c r="P28" s="24"/>
      <c r="Q28" s="24"/>
      <c r="R28" s="24">
        <v>1</v>
      </c>
      <c r="S28" s="24"/>
      <c r="T28" s="24"/>
      <c r="U28" s="155"/>
      <c r="V28" s="155"/>
      <c r="W28" s="155"/>
      <c r="X28" s="155"/>
      <c r="Y28" s="10"/>
      <c r="Z28" s="190">
        <f t="shared" si="0"/>
        <v>2</v>
      </c>
      <c r="AA28" s="254"/>
      <c r="AB28" s="250"/>
    </row>
    <row r="29" spans="1:28" ht="15" customHeight="1">
      <c r="A29" s="8" t="s">
        <v>33</v>
      </c>
      <c r="B29" s="146" t="s">
        <v>56</v>
      </c>
      <c r="C29" s="17"/>
      <c r="D29" s="12"/>
      <c r="E29" s="12"/>
      <c r="F29" s="12"/>
      <c r="G29" s="12"/>
      <c r="H29" s="12"/>
      <c r="I29" s="12"/>
      <c r="J29" s="12"/>
      <c r="K29" s="12"/>
      <c r="L29" s="12">
        <v>0</v>
      </c>
      <c r="M29" s="18"/>
      <c r="N29" s="12"/>
      <c r="O29" s="12"/>
      <c r="P29" s="12"/>
      <c r="Q29" s="12">
        <v>0.5</v>
      </c>
      <c r="R29" s="12"/>
      <c r="S29" s="12"/>
      <c r="T29" s="12">
        <v>1</v>
      </c>
      <c r="U29" s="152"/>
      <c r="V29" s="152"/>
      <c r="W29" s="152"/>
      <c r="X29" s="152"/>
      <c r="Y29" s="13"/>
      <c r="Z29" s="189">
        <f t="shared" si="0"/>
        <v>1.5</v>
      </c>
      <c r="AA29" s="251">
        <f>Z29+Z30</f>
        <v>2</v>
      </c>
      <c r="AB29" s="249">
        <f>SUM(C29:T30)</f>
        <v>2</v>
      </c>
    </row>
    <row r="30" spans="1:28" ht="15.75" customHeight="1" thickBot="1">
      <c r="A30" s="5"/>
      <c r="B30" s="147" t="s">
        <v>173</v>
      </c>
      <c r="C30" s="19"/>
      <c r="D30" s="20"/>
      <c r="E30" s="20"/>
      <c r="F30" s="20"/>
      <c r="G30" s="20">
        <v>0</v>
      </c>
      <c r="H30" s="20"/>
      <c r="I30" s="20"/>
      <c r="J30" s="20"/>
      <c r="K30" s="20">
        <v>0</v>
      </c>
      <c r="L30" s="20"/>
      <c r="M30" s="22"/>
      <c r="N30" s="20">
        <v>0</v>
      </c>
      <c r="O30" s="20"/>
      <c r="P30" s="20"/>
      <c r="Q30" s="20">
        <v>0.5</v>
      </c>
      <c r="R30" s="20"/>
      <c r="S30" s="20"/>
      <c r="T30" s="20"/>
      <c r="U30" s="153"/>
      <c r="V30" s="153"/>
      <c r="W30" s="153"/>
      <c r="X30" s="153"/>
      <c r="Y30" s="10"/>
      <c r="Z30" s="190">
        <f t="shared" si="0"/>
        <v>0.5</v>
      </c>
      <c r="AA30" s="252"/>
      <c r="AB30" s="250"/>
    </row>
    <row r="31" spans="1:28" ht="15" customHeight="1">
      <c r="A31" s="4" t="s">
        <v>34</v>
      </c>
      <c r="B31" s="146" t="s">
        <v>153</v>
      </c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>
        <v>1</v>
      </c>
      <c r="N31" s="18"/>
      <c r="O31" s="12">
        <v>1</v>
      </c>
      <c r="P31" s="12"/>
      <c r="Q31" s="12"/>
      <c r="R31" s="12"/>
      <c r="S31" s="12"/>
      <c r="T31" s="12"/>
      <c r="U31" s="152"/>
      <c r="V31" s="152"/>
      <c r="W31" s="152"/>
      <c r="X31" s="152"/>
      <c r="Y31" s="13"/>
      <c r="Z31" s="189">
        <f t="shared" si="0"/>
        <v>2</v>
      </c>
      <c r="AA31" s="253">
        <f>Z31+Z32</f>
        <v>3</v>
      </c>
      <c r="AB31" s="249">
        <f>SUM(C31:T32)</f>
        <v>3</v>
      </c>
    </row>
    <row r="32" spans="1:28" ht="15.75" customHeight="1" thickBot="1">
      <c r="A32" s="5"/>
      <c r="B32" s="147">
        <v>1633</v>
      </c>
      <c r="C32" s="19"/>
      <c r="D32" s="20"/>
      <c r="E32" s="20"/>
      <c r="F32" s="20"/>
      <c r="G32" s="20"/>
      <c r="H32" s="20">
        <v>0</v>
      </c>
      <c r="I32" s="20"/>
      <c r="J32" s="20"/>
      <c r="K32" s="20"/>
      <c r="L32" s="20">
        <v>0</v>
      </c>
      <c r="M32" s="20"/>
      <c r="N32" s="22"/>
      <c r="O32" s="20"/>
      <c r="P32" s="20">
        <v>1</v>
      </c>
      <c r="Q32" s="20"/>
      <c r="R32" s="20"/>
      <c r="S32" s="20"/>
      <c r="T32" s="20"/>
      <c r="U32" s="153"/>
      <c r="V32" s="153"/>
      <c r="W32" s="153"/>
      <c r="X32" s="153"/>
      <c r="Y32" s="21"/>
      <c r="Z32" s="190">
        <f t="shared" si="0"/>
        <v>1</v>
      </c>
      <c r="AA32" s="254"/>
      <c r="AB32" s="250"/>
    </row>
    <row r="33" spans="1:28" ht="15" customHeight="1">
      <c r="A33" s="4" t="s">
        <v>35</v>
      </c>
      <c r="B33" s="146" t="s">
        <v>59</v>
      </c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  <c r="P33" s="16"/>
      <c r="Q33" s="16"/>
      <c r="R33" s="16">
        <v>0</v>
      </c>
      <c r="S33" s="16">
        <v>0</v>
      </c>
      <c r="T33" s="16"/>
      <c r="U33" s="154"/>
      <c r="V33" s="154"/>
      <c r="W33" s="154"/>
      <c r="X33" s="154"/>
      <c r="Y33" s="13"/>
      <c r="Z33" s="189">
        <f t="shared" si="0"/>
        <v>0</v>
      </c>
      <c r="AA33" s="253">
        <f>Z33+Z34</f>
        <v>0.5</v>
      </c>
      <c r="AB33" s="249">
        <f>SUM(C33:T34)</f>
        <v>0.5</v>
      </c>
    </row>
    <row r="34" spans="1:28" ht="15.75" customHeight="1" thickBot="1">
      <c r="A34" s="5"/>
      <c r="B34" s="147">
        <v>1582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v>0</v>
      </c>
      <c r="O34" s="22"/>
      <c r="P34" s="20"/>
      <c r="Q34" s="20"/>
      <c r="R34" s="20"/>
      <c r="S34" s="20"/>
      <c r="T34" s="20">
        <v>0.5</v>
      </c>
      <c r="U34" s="153"/>
      <c r="V34" s="153"/>
      <c r="W34" s="153"/>
      <c r="X34" s="153"/>
      <c r="Y34" s="21"/>
      <c r="Z34" s="190">
        <f t="shared" si="0"/>
        <v>0.5</v>
      </c>
      <c r="AA34" s="254"/>
      <c r="AB34" s="250"/>
    </row>
    <row r="35" spans="1:28" ht="15" customHeight="1">
      <c r="A35" s="8" t="s">
        <v>36</v>
      </c>
      <c r="B35" s="146" t="s">
        <v>143</v>
      </c>
      <c r="C35" s="17">
        <v>0</v>
      </c>
      <c r="D35" s="12"/>
      <c r="E35" s="12"/>
      <c r="F35" s="12"/>
      <c r="G35" s="12"/>
      <c r="H35" s="12"/>
      <c r="I35" s="12"/>
      <c r="J35" s="12"/>
      <c r="K35" s="12">
        <v>1</v>
      </c>
      <c r="L35" s="12"/>
      <c r="M35" s="12"/>
      <c r="N35" s="12">
        <v>0</v>
      </c>
      <c r="O35" s="12"/>
      <c r="P35" s="18"/>
      <c r="Q35" s="12"/>
      <c r="R35" s="12"/>
      <c r="S35" s="12"/>
      <c r="T35" s="12"/>
      <c r="U35" s="152"/>
      <c r="V35" s="152"/>
      <c r="W35" s="152"/>
      <c r="X35" s="152"/>
      <c r="Y35" s="13"/>
      <c r="Z35" s="189">
        <f t="shared" si="0"/>
        <v>1</v>
      </c>
      <c r="AA35" s="251">
        <f>Z35+Z36</f>
        <v>3</v>
      </c>
      <c r="AB35" s="249">
        <f>SUM(C35:T36)</f>
        <v>3</v>
      </c>
    </row>
    <row r="36" spans="1:28" ht="15.75" customHeight="1" thickBot="1">
      <c r="A36" s="9"/>
      <c r="B36" s="147">
        <v>1557</v>
      </c>
      <c r="C36" s="19"/>
      <c r="D36" s="20"/>
      <c r="E36" s="20"/>
      <c r="F36" s="20"/>
      <c r="G36" s="20"/>
      <c r="H36" s="20"/>
      <c r="I36" s="20"/>
      <c r="J36" s="20"/>
      <c r="K36" s="20">
        <v>1</v>
      </c>
      <c r="L36" s="20"/>
      <c r="M36" s="20"/>
      <c r="N36" s="20"/>
      <c r="O36" s="20"/>
      <c r="P36" s="22"/>
      <c r="Q36" s="20"/>
      <c r="R36" s="20"/>
      <c r="S36" s="20"/>
      <c r="T36" s="20">
        <v>1</v>
      </c>
      <c r="U36" s="153"/>
      <c r="V36" s="153"/>
      <c r="W36" s="153"/>
      <c r="X36" s="153"/>
      <c r="Y36" s="21"/>
      <c r="Z36" s="190">
        <f t="shared" si="0"/>
        <v>2</v>
      </c>
      <c r="AA36" s="252"/>
      <c r="AB36" s="250"/>
    </row>
    <row r="37" spans="1:28" ht="15" customHeight="1">
      <c r="A37" s="4" t="s">
        <v>37</v>
      </c>
      <c r="B37" s="146" t="s">
        <v>60</v>
      </c>
      <c r="C37" s="14"/>
      <c r="D37" s="16"/>
      <c r="E37" s="16"/>
      <c r="F37" s="16"/>
      <c r="G37" s="16"/>
      <c r="H37" s="16">
        <v>0</v>
      </c>
      <c r="I37" s="16"/>
      <c r="J37" s="16"/>
      <c r="K37" s="16"/>
      <c r="L37" s="16"/>
      <c r="M37" s="16">
        <v>0.5</v>
      </c>
      <c r="N37" s="16"/>
      <c r="O37" s="16"/>
      <c r="P37" s="16"/>
      <c r="Q37" s="15"/>
      <c r="R37" s="16"/>
      <c r="S37" s="16"/>
      <c r="T37" s="16"/>
      <c r="U37" s="154">
        <v>0</v>
      </c>
      <c r="V37" s="154"/>
      <c r="W37" s="154"/>
      <c r="X37" s="154"/>
      <c r="Y37" s="13"/>
      <c r="Z37" s="189">
        <f t="shared" si="0"/>
        <v>0.5</v>
      </c>
      <c r="AA37" s="253">
        <f>Z37+Z38</f>
        <v>3</v>
      </c>
      <c r="AB37" s="249">
        <f>SUM(C37:T38)</f>
        <v>1</v>
      </c>
    </row>
    <row r="38" spans="1:28" ht="15.75" customHeight="1" thickBot="1">
      <c r="A38" s="5"/>
      <c r="B38" s="147">
        <v>1555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>
        <v>0.5</v>
      </c>
      <c r="N38" s="24"/>
      <c r="O38" s="24"/>
      <c r="P38" s="24"/>
      <c r="Q38" s="25"/>
      <c r="R38" s="24"/>
      <c r="S38" s="24"/>
      <c r="T38" s="24"/>
      <c r="U38" s="155">
        <v>1</v>
      </c>
      <c r="V38" s="155">
        <v>1</v>
      </c>
      <c r="W38" s="155"/>
      <c r="X38" s="155"/>
      <c r="Y38" s="21"/>
      <c r="Z38" s="190">
        <f t="shared" si="0"/>
        <v>2.5</v>
      </c>
      <c r="AA38" s="254"/>
      <c r="AB38" s="250"/>
    </row>
    <row r="39" spans="1:28" ht="15" customHeight="1">
      <c r="A39" s="8" t="s">
        <v>38</v>
      </c>
      <c r="B39" s="146" t="s">
        <v>69</v>
      </c>
      <c r="C39" s="17"/>
      <c r="D39" s="12"/>
      <c r="E39" s="12"/>
      <c r="F39" s="12"/>
      <c r="G39" s="12"/>
      <c r="H39" s="12"/>
      <c r="I39" s="12"/>
      <c r="J39" s="12"/>
      <c r="K39" s="12"/>
      <c r="L39" s="12">
        <v>0</v>
      </c>
      <c r="M39" s="12"/>
      <c r="N39" s="12"/>
      <c r="O39" s="12"/>
      <c r="P39" s="12"/>
      <c r="Q39" s="12"/>
      <c r="R39" s="18"/>
      <c r="S39" s="12"/>
      <c r="T39" s="12"/>
      <c r="U39" s="152">
        <v>1</v>
      </c>
      <c r="V39" s="152"/>
      <c r="W39" s="152"/>
      <c r="X39" s="152"/>
      <c r="Y39" s="13"/>
      <c r="Z39" s="189">
        <f t="shared" si="0"/>
        <v>1</v>
      </c>
      <c r="AA39" s="253">
        <f>Z39+Z40</f>
        <v>3</v>
      </c>
      <c r="AB39" s="249">
        <f>SUM(C39:T40)</f>
        <v>2</v>
      </c>
    </row>
    <row r="40" spans="1:28" ht="15.75" customHeight="1" thickBot="1">
      <c r="A40" s="9"/>
      <c r="B40" s="147">
        <v>1531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1</v>
      </c>
      <c r="P40" s="20"/>
      <c r="Q40" s="20"/>
      <c r="R40" s="22"/>
      <c r="S40" s="20">
        <v>1</v>
      </c>
      <c r="T40" s="20"/>
      <c r="U40" s="153"/>
      <c r="V40" s="153"/>
      <c r="W40" s="153"/>
      <c r="X40" s="153"/>
      <c r="Y40" s="21"/>
      <c r="Z40" s="190">
        <f t="shared" si="0"/>
        <v>2</v>
      </c>
      <c r="AA40" s="254"/>
      <c r="AB40" s="250"/>
    </row>
    <row r="41" spans="1:28" ht="15" customHeight="1">
      <c r="A41" s="4" t="s">
        <v>39</v>
      </c>
      <c r="B41" s="146" t="s">
        <v>70</v>
      </c>
      <c r="C41" s="26"/>
      <c r="D41" s="12"/>
      <c r="E41" s="12"/>
      <c r="F41" s="12"/>
      <c r="G41" s="12"/>
      <c r="H41" s="12"/>
      <c r="I41" s="12"/>
      <c r="J41" s="12"/>
      <c r="K41" s="12">
        <v>0</v>
      </c>
      <c r="L41" s="12"/>
      <c r="M41" s="12"/>
      <c r="N41" s="12"/>
      <c r="O41" s="12"/>
      <c r="P41" s="12"/>
      <c r="Q41" s="12"/>
      <c r="R41" s="12">
        <v>0</v>
      </c>
      <c r="S41" s="18"/>
      <c r="T41" s="12">
        <v>1</v>
      </c>
      <c r="U41" s="152"/>
      <c r="V41" s="152"/>
      <c r="W41" s="152">
        <v>0</v>
      </c>
      <c r="X41" s="152"/>
      <c r="Y41" s="13"/>
      <c r="Z41" s="189">
        <f t="shared" si="0"/>
        <v>1</v>
      </c>
      <c r="AA41" s="251">
        <f>Z41+Z42</f>
        <v>3</v>
      </c>
      <c r="AB41" s="249">
        <f>SUM(C41:T42)</f>
        <v>2</v>
      </c>
    </row>
    <row r="42" spans="1:28" ht="15.75" customHeight="1" thickBot="1">
      <c r="A42" s="5"/>
      <c r="B42" s="147">
        <v>1442</v>
      </c>
      <c r="C42" s="3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>
        <v>1</v>
      </c>
      <c r="P42" s="20"/>
      <c r="Q42" s="20"/>
      <c r="R42" s="20"/>
      <c r="S42" s="22"/>
      <c r="T42" s="20"/>
      <c r="U42" s="153">
        <v>1</v>
      </c>
      <c r="V42" s="153">
        <v>0</v>
      </c>
      <c r="W42" s="153"/>
      <c r="X42" s="153"/>
      <c r="Y42" s="21"/>
      <c r="Z42" s="190">
        <f t="shared" si="0"/>
        <v>2</v>
      </c>
      <c r="AA42" s="252"/>
      <c r="AB42" s="250"/>
    </row>
    <row r="43" spans="1:28" ht="15" customHeight="1">
      <c r="A43" s="8" t="s">
        <v>40</v>
      </c>
      <c r="B43" s="146" t="s">
        <v>61</v>
      </c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0.5</v>
      </c>
      <c r="P43" s="16">
        <v>0</v>
      </c>
      <c r="Q43" s="16"/>
      <c r="R43" s="16"/>
      <c r="S43" s="16"/>
      <c r="T43" s="15"/>
      <c r="U43" s="154"/>
      <c r="V43" s="154">
        <v>0</v>
      </c>
      <c r="W43" s="154"/>
      <c r="X43" s="154"/>
      <c r="Y43" s="13"/>
      <c r="Z43" s="189">
        <f t="shared" si="0"/>
        <v>0.5</v>
      </c>
      <c r="AA43" s="253">
        <f>Z43+Z44</f>
        <v>0.5</v>
      </c>
      <c r="AB43" s="249">
        <f>SUM(C43:T44)</f>
        <v>0.5</v>
      </c>
    </row>
    <row r="44" spans="1:28" ht="15.75" customHeight="1" thickBot="1">
      <c r="A44" s="9"/>
      <c r="B44" s="147" t="s">
        <v>174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>
        <v>0</v>
      </c>
      <c r="N44" s="24"/>
      <c r="O44" s="24"/>
      <c r="P44" s="24"/>
      <c r="Q44" s="24"/>
      <c r="R44" s="24"/>
      <c r="S44" s="24"/>
      <c r="T44" s="25"/>
      <c r="U44" s="155"/>
      <c r="V44" s="155">
        <v>0</v>
      </c>
      <c r="W44" s="155">
        <v>0</v>
      </c>
      <c r="X44" s="155"/>
      <c r="Y44" s="21"/>
      <c r="Z44" s="190">
        <f t="shared" si="0"/>
        <v>0</v>
      </c>
      <c r="AA44" s="254"/>
      <c r="AB44" s="250"/>
    </row>
    <row r="45" spans="1:28" ht="15" customHeight="1">
      <c r="A45" s="4" t="s">
        <v>41</v>
      </c>
      <c r="B45" s="146" t="s">
        <v>62</v>
      </c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0</v>
      </c>
      <c r="R45" s="12"/>
      <c r="S45" s="12">
        <v>0</v>
      </c>
      <c r="T45" s="12"/>
      <c r="U45" s="18"/>
      <c r="V45" s="152"/>
      <c r="W45" s="152"/>
      <c r="X45" s="152">
        <v>0.5</v>
      </c>
      <c r="Y45" s="13"/>
      <c r="Z45" s="189">
        <f t="shared" si="0"/>
        <v>0.5</v>
      </c>
      <c r="AA45" s="251">
        <f>Z45+Z46</f>
        <v>1.5</v>
      </c>
      <c r="AB45" s="249">
        <f>SUM(C45:T46)</f>
        <v>1</v>
      </c>
    </row>
    <row r="46" spans="1:28" ht="15.75" customHeight="1" thickBot="1">
      <c r="A46" s="5"/>
      <c r="B46" s="158" t="s">
        <v>175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</v>
      </c>
      <c r="R46" s="20">
        <v>0</v>
      </c>
      <c r="S46" s="20"/>
      <c r="T46" s="20"/>
      <c r="U46" s="22"/>
      <c r="V46" s="153"/>
      <c r="W46" s="153"/>
      <c r="X46" s="153"/>
      <c r="Y46" s="21"/>
      <c r="Z46" s="190">
        <f t="shared" si="0"/>
        <v>1</v>
      </c>
      <c r="AA46" s="252"/>
      <c r="AB46" s="250"/>
    </row>
    <row r="47" spans="1:28" ht="15" customHeight="1">
      <c r="A47" s="8" t="s">
        <v>42</v>
      </c>
      <c r="B47" s="146" t="s">
        <v>57</v>
      </c>
      <c r="C47" s="14"/>
      <c r="D47" s="16"/>
      <c r="E47" s="16"/>
      <c r="F47" s="16"/>
      <c r="G47" s="16"/>
      <c r="H47" s="16"/>
      <c r="I47" s="16"/>
      <c r="J47" s="16">
        <v>0</v>
      </c>
      <c r="K47" s="16"/>
      <c r="L47" s="16"/>
      <c r="M47" s="16"/>
      <c r="N47" s="16"/>
      <c r="O47" s="16"/>
      <c r="P47" s="16"/>
      <c r="Q47" s="16">
        <v>0</v>
      </c>
      <c r="R47" s="16"/>
      <c r="S47" s="16">
        <v>1</v>
      </c>
      <c r="T47" s="16"/>
      <c r="U47" s="154"/>
      <c r="V47" s="18"/>
      <c r="W47" s="154"/>
      <c r="X47" s="154"/>
      <c r="Y47" s="13"/>
      <c r="Z47" s="189">
        <f t="shared" si="0"/>
        <v>1</v>
      </c>
      <c r="AA47" s="253">
        <f>Z47+Z48</f>
        <v>3</v>
      </c>
      <c r="AB47" s="249">
        <f>SUM(C47:T48)</f>
        <v>2</v>
      </c>
    </row>
    <row r="48" spans="1:28" ht="15.75" customHeight="1" thickBot="1">
      <c r="A48" s="5"/>
      <c r="B48" s="158" t="s">
        <v>175</v>
      </c>
      <c r="C48" s="19"/>
      <c r="D48" s="20"/>
      <c r="E48" s="20"/>
      <c r="F48" s="20"/>
      <c r="G48" s="20"/>
      <c r="H48" s="20"/>
      <c r="I48" s="20"/>
      <c r="J48" s="20"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>
        <v>1</v>
      </c>
      <c r="U48" s="153"/>
      <c r="V48" s="22"/>
      <c r="W48" s="153"/>
      <c r="X48" s="153">
        <v>1</v>
      </c>
      <c r="Y48" s="21"/>
      <c r="Z48" s="190">
        <f t="shared" si="0"/>
        <v>2</v>
      </c>
      <c r="AA48" s="254"/>
      <c r="AB48" s="250"/>
    </row>
    <row r="49" spans="1:28" ht="15" customHeight="1">
      <c r="A49" s="4" t="s">
        <v>67</v>
      </c>
      <c r="B49" s="146" t="s">
        <v>167</v>
      </c>
      <c r="C49" s="17"/>
      <c r="D49" s="12"/>
      <c r="E49" s="12"/>
      <c r="F49" s="12"/>
      <c r="G49" s="12"/>
      <c r="H49" s="12"/>
      <c r="I49" s="12"/>
      <c r="J49" s="12"/>
      <c r="K49" s="12">
        <v>1</v>
      </c>
      <c r="L49" s="12"/>
      <c r="M49" s="12"/>
      <c r="N49" s="12"/>
      <c r="O49" s="12"/>
      <c r="P49" s="12"/>
      <c r="Q49" s="12"/>
      <c r="R49" s="12"/>
      <c r="S49" s="12"/>
      <c r="T49" s="12">
        <v>1</v>
      </c>
      <c r="U49" s="152"/>
      <c r="V49" s="152"/>
      <c r="W49" s="18"/>
      <c r="X49" s="154"/>
      <c r="Y49" s="13"/>
      <c r="Z49" s="189">
        <f t="shared" si="0"/>
        <v>2</v>
      </c>
      <c r="AA49" s="253">
        <f>Z49+Z50</f>
        <v>3</v>
      </c>
      <c r="AB49" s="257">
        <f>SUM(C49:T50)</f>
        <v>3</v>
      </c>
    </row>
    <row r="50" spans="1:28" ht="15.75" customHeight="1" thickBot="1">
      <c r="A50" s="5"/>
      <c r="B50" s="158" t="s">
        <v>175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>
        <v>1</v>
      </c>
      <c r="T50" s="20"/>
      <c r="U50" s="153"/>
      <c r="V50" s="153"/>
      <c r="W50" s="22"/>
      <c r="X50" s="153"/>
      <c r="Y50" s="21"/>
      <c r="Z50" s="190">
        <f t="shared" si="0"/>
        <v>1</v>
      </c>
      <c r="AA50" s="254"/>
      <c r="AB50" s="258"/>
    </row>
    <row r="51" spans="1:28" ht="15.75">
      <c r="A51" s="4" t="s">
        <v>68</v>
      </c>
      <c r="B51" s="146" t="s">
        <v>196</v>
      </c>
      <c r="C51" s="1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52"/>
      <c r="V51" s="152">
        <v>0</v>
      </c>
      <c r="W51" s="152"/>
      <c r="X51" s="156"/>
      <c r="Z51" s="189">
        <f t="shared" si="0"/>
        <v>0</v>
      </c>
      <c r="AA51" s="253">
        <f>Z51+Z52</f>
        <v>0.5</v>
      </c>
      <c r="AB51" s="257">
        <f>SUM(C51:T52)</f>
        <v>0</v>
      </c>
    </row>
    <row r="52" spans="1:28" ht="16.5" thickBot="1">
      <c r="A52" s="5"/>
      <c r="B52" s="158" t="s">
        <v>197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153">
        <v>0.5</v>
      </c>
      <c r="V52" s="153"/>
      <c r="W52" s="153"/>
      <c r="X52" s="157"/>
      <c r="Z52" s="190">
        <f t="shared" si="0"/>
        <v>0.5</v>
      </c>
      <c r="AA52" s="254"/>
      <c r="AB52" s="258"/>
    </row>
    <row r="54" ht="15">
      <c r="AA54" s="45">
        <f>SUM(AA9:AA51)</f>
        <v>55</v>
      </c>
    </row>
  </sheetData>
  <sheetProtection/>
  <mergeCells count="44">
    <mergeCell ref="AB39:AB40"/>
    <mergeCell ref="AB41:AB42"/>
    <mergeCell ref="AB43:AB44"/>
    <mergeCell ref="AB45:AB46"/>
    <mergeCell ref="AB47:AB48"/>
    <mergeCell ref="AA17:AA18"/>
    <mergeCell ref="AA51:AA52"/>
    <mergeCell ref="AB51:AB52"/>
    <mergeCell ref="AA49:AA50"/>
    <mergeCell ref="AA41:AA42"/>
    <mergeCell ref="AA31:AA32"/>
    <mergeCell ref="AA33:AA34"/>
    <mergeCell ref="AA47:AA48"/>
    <mergeCell ref="AA45:AA46"/>
    <mergeCell ref="AB49:AB50"/>
    <mergeCell ref="AA35:AA36"/>
    <mergeCell ref="AA37:AA38"/>
    <mergeCell ref="AA39:AA40"/>
    <mergeCell ref="AA43:AA44"/>
    <mergeCell ref="AA19:AA20"/>
    <mergeCell ref="AA21:AA22"/>
    <mergeCell ref="AA23:AA24"/>
    <mergeCell ref="AA25:AA26"/>
    <mergeCell ref="AA27:AA28"/>
    <mergeCell ref="AB9:AB10"/>
    <mergeCell ref="AB11:AB12"/>
    <mergeCell ref="AB13:AB14"/>
    <mergeCell ref="AB15:AB16"/>
    <mergeCell ref="AB17:AB18"/>
    <mergeCell ref="AA29:AA30"/>
    <mergeCell ref="AA9:AA10"/>
    <mergeCell ref="AA11:AA12"/>
    <mergeCell ref="AA13:AA14"/>
    <mergeCell ref="AA15:AA16"/>
    <mergeCell ref="AB29:AB30"/>
    <mergeCell ref="AB31:AB32"/>
    <mergeCell ref="AB33:AB34"/>
    <mergeCell ref="AB35:AB36"/>
    <mergeCell ref="AB37:AB38"/>
    <mergeCell ref="AB19:AB20"/>
    <mergeCell ref="AB21:AB22"/>
    <mergeCell ref="AB23:AB24"/>
    <mergeCell ref="AB25:AB26"/>
    <mergeCell ref="AB27:A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X27" sqref="X27:X28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20" width="4.8515625" style="0" customWidth="1"/>
    <col min="21" max="21" width="2.28125" style="0" customWidth="1"/>
    <col min="22" max="22" width="4.00390625" style="0" bestFit="1" customWidth="1"/>
    <col min="23" max="23" width="5.28125" style="0" bestFit="1" customWidth="1"/>
    <col min="24" max="24" width="6.421875" style="0" bestFit="1" customWidth="1"/>
    <col min="25" max="25" width="3.421875" style="0" customWidth="1"/>
    <col min="26" max="26" width="5.57421875" style="0" bestFit="1" customWidth="1"/>
    <col min="27" max="27" width="5.421875" style="0" bestFit="1" customWidth="1"/>
  </cols>
  <sheetData>
    <row r="1" ht="18.75">
      <c r="A1" s="106" t="s">
        <v>179</v>
      </c>
    </row>
    <row r="2" ht="6" customHeight="1">
      <c r="A2" s="106"/>
    </row>
    <row r="3" spans="2:4" ht="15">
      <c r="B3" t="s">
        <v>188</v>
      </c>
      <c r="C3" t="s">
        <v>189</v>
      </c>
      <c r="D3" t="s">
        <v>190</v>
      </c>
    </row>
    <row r="4" ht="15.75" thickBot="1"/>
    <row r="5" spans="3:27" ht="15.75" thickBot="1">
      <c r="C5" s="161" t="s">
        <v>23</v>
      </c>
      <c r="D5" s="162" t="s">
        <v>24</v>
      </c>
      <c r="E5" s="162" t="s">
        <v>25</v>
      </c>
      <c r="F5" s="162" t="s">
        <v>26</v>
      </c>
      <c r="G5" s="162" t="s">
        <v>27</v>
      </c>
      <c r="H5" s="162" t="s">
        <v>28</v>
      </c>
      <c r="I5" s="162" t="s">
        <v>29</v>
      </c>
      <c r="J5" s="162" t="s">
        <v>30</v>
      </c>
      <c r="K5" s="162" t="s">
        <v>31</v>
      </c>
      <c r="L5" s="162" t="s">
        <v>32</v>
      </c>
      <c r="M5" s="162" t="s">
        <v>33</v>
      </c>
      <c r="N5" s="162" t="s">
        <v>34</v>
      </c>
      <c r="O5" s="161" t="s">
        <v>35</v>
      </c>
      <c r="P5" s="162" t="s">
        <v>36</v>
      </c>
      <c r="Q5" s="162" t="s">
        <v>37</v>
      </c>
      <c r="R5" s="162" t="s">
        <v>38</v>
      </c>
      <c r="S5" s="162" t="s">
        <v>39</v>
      </c>
      <c r="T5" s="162" t="s">
        <v>40</v>
      </c>
      <c r="V5" s="181" t="s">
        <v>180</v>
      </c>
      <c r="W5" s="181" t="s">
        <v>181</v>
      </c>
      <c r="X5" s="181" t="s">
        <v>183</v>
      </c>
      <c r="Y5" s="183" t="s">
        <v>185</v>
      </c>
      <c r="Z5" s="183" t="s">
        <v>186</v>
      </c>
      <c r="AA5" s="183" t="s">
        <v>193</v>
      </c>
    </row>
    <row r="6" spans="3:27" ht="15.75" thickBot="1">
      <c r="C6" s="163">
        <v>2154</v>
      </c>
      <c r="D6" s="170">
        <v>2072</v>
      </c>
      <c r="E6" s="170">
        <v>2065</v>
      </c>
      <c r="F6" s="170">
        <v>2016</v>
      </c>
      <c r="G6" s="170">
        <v>1962</v>
      </c>
      <c r="H6" s="170">
        <v>1940</v>
      </c>
      <c r="I6" s="170">
        <v>1832</v>
      </c>
      <c r="J6" s="170">
        <v>1793</v>
      </c>
      <c r="K6" s="170">
        <v>1724</v>
      </c>
      <c r="L6" s="170">
        <v>1699</v>
      </c>
      <c r="M6" s="170">
        <v>1649</v>
      </c>
      <c r="N6" s="170">
        <v>1633</v>
      </c>
      <c r="O6" s="163">
        <v>1582</v>
      </c>
      <c r="P6" s="170">
        <v>1557</v>
      </c>
      <c r="Q6" s="170">
        <v>1555</v>
      </c>
      <c r="R6" s="170">
        <v>1531</v>
      </c>
      <c r="S6" s="170">
        <v>1442</v>
      </c>
      <c r="T6" s="170">
        <v>1400</v>
      </c>
      <c r="U6" s="30"/>
      <c r="V6" s="182" t="s">
        <v>182</v>
      </c>
      <c r="W6" s="182" t="s">
        <v>3</v>
      </c>
      <c r="X6" s="182" t="s">
        <v>184</v>
      </c>
      <c r="Y6" s="184"/>
      <c r="Z6" s="184" t="s">
        <v>3</v>
      </c>
      <c r="AA6" s="184"/>
    </row>
    <row r="7" spans="1:27" ht="15" customHeight="1">
      <c r="A7" s="4" t="s">
        <v>23</v>
      </c>
      <c r="B7" s="146" t="s">
        <v>141</v>
      </c>
      <c r="C7" s="171"/>
      <c r="D7" s="165">
        <v>2072</v>
      </c>
      <c r="E7" s="165"/>
      <c r="F7" s="165">
        <v>2016</v>
      </c>
      <c r="G7" s="165"/>
      <c r="H7" s="165">
        <v>1940</v>
      </c>
      <c r="I7" s="165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72"/>
      <c r="U7" s="13"/>
      <c r="V7" s="259">
        <f>COUNT(C7:T8)</f>
        <v>7</v>
      </c>
      <c r="W7" s="263">
        <f>SUM(C7:T8)/V7</f>
        <v>1952.857142857143</v>
      </c>
      <c r="X7" s="262">
        <f>Tabulka!AB9</f>
        <v>5.5</v>
      </c>
      <c r="Y7" s="259">
        <v>15</v>
      </c>
      <c r="Z7" s="259">
        <f>B8+Y7*(X7-V7/(10^(-(B8-W7)/400)+1))</f>
        <v>2156.600699933897</v>
      </c>
      <c r="AA7" s="260">
        <f>Z7-B8</f>
        <v>2.6006999338969763</v>
      </c>
    </row>
    <row r="8" spans="1:27" ht="15.75" customHeight="1" thickBot="1">
      <c r="A8" s="5"/>
      <c r="B8" s="147">
        <v>2154</v>
      </c>
      <c r="C8" s="173"/>
      <c r="D8" s="164"/>
      <c r="E8" s="164"/>
      <c r="F8" s="164">
        <v>2016</v>
      </c>
      <c r="G8" s="164"/>
      <c r="H8" s="164">
        <v>1940</v>
      </c>
      <c r="I8" s="164">
        <v>1832</v>
      </c>
      <c r="J8" s="167"/>
      <c r="K8" s="167"/>
      <c r="L8" s="167"/>
      <c r="M8" s="167"/>
      <c r="N8" s="167"/>
      <c r="O8" s="167"/>
      <c r="P8" s="167">
        <v>1854</v>
      </c>
      <c r="Q8" s="167"/>
      <c r="R8" s="167"/>
      <c r="S8" s="167"/>
      <c r="T8" s="174"/>
      <c r="U8" s="10"/>
      <c r="V8" s="259"/>
      <c r="W8" s="259"/>
      <c r="X8" s="262"/>
      <c r="Y8" s="259"/>
      <c r="Z8" s="259"/>
      <c r="AA8" s="260"/>
    </row>
    <row r="9" spans="1:27" ht="15" customHeight="1">
      <c r="A9" s="8" t="s">
        <v>24</v>
      </c>
      <c r="B9" s="146" t="s">
        <v>165</v>
      </c>
      <c r="C9" s="175"/>
      <c r="D9" s="168"/>
      <c r="E9" s="165"/>
      <c r="F9" s="165">
        <v>2016</v>
      </c>
      <c r="G9" s="165">
        <v>1962</v>
      </c>
      <c r="H9" s="165"/>
      <c r="I9" s="165"/>
      <c r="J9" s="165"/>
      <c r="K9" s="166"/>
      <c r="L9" s="166"/>
      <c r="M9" s="166"/>
      <c r="N9" s="166"/>
      <c r="O9" s="166"/>
      <c r="P9" s="166"/>
      <c r="Q9" s="166"/>
      <c r="R9" s="166"/>
      <c r="S9" s="166"/>
      <c r="T9" s="172"/>
      <c r="U9" s="13"/>
      <c r="V9" s="259">
        <f>COUNT(C9:T10)</f>
        <v>4</v>
      </c>
      <c r="W9" s="263">
        <f>SUM(C9:T10)/V9</f>
        <v>1981.25</v>
      </c>
      <c r="X9" s="262">
        <f>Tabulka!AB11</f>
        <v>3.5</v>
      </c>
      <c r="Y9" s="259">
        <v>15</v>
      </c>
      <c r="Z9" s="259">
        <f>B10+Y9*(X9-V9/(10^(-(B10-W9)/400)+1))</f>
        <v>2086.837486413201</v>
      </c>
      <c r="AA9" s="260">
        <f>Z9-B10</f>
        <v>14.837486413201077</v>
      </c>
    </row>
    <row r="10" spans="1:27" ht="15.75" customHeight="1" thickBot="1">
      <c r="A10" s="9"/>
      <c r="B10" s="147">
        <v>2072</v>
      </c>
      <c r="C10" s="176">
        <v>2154</v>
      </c>
      <c r="D10" s="169"/>
      <c r="E10" s="164"/>
      <c r="F10" s="164"/>
      <c r="G10" s="164"/>
      <c r="H10" s="164"/>
      <c r="I10" s="164"/>
      <c r="J10" s="164">
        <v>1793</v>
      </c>
      <c r="K10" s="167"/>
      <c r="L10" s="167"/>
      <c r="M10" s="167"/>
      <c r="N10" s="167"/>
      <c r="O10" s="167"/>
      <c r="P10" s="167"/>
      <c r="Q10" s="167"/>
      <c r="R10" s="167"/>
      <c r="S10" s="167"/>
      <c r="T10" s="174"/>
      <c r="U10" s="10"/>
      <c r="V10" s="259"/>
      <c r="W10" s="259"/>
      <c r="X10" s="262"/>
      <c r="Y10" s="259"/>
      <c r="Z10" s="259"/>
      <c r="AA10" s="260"/>
    </row>
    <row r="11" spans="1:27" ht="15" customHeight="1">
      <c r="A11" s="4" t="s">
        <v>25</v>
      </c>
      <c r="B11" s="146" t="s">
        <v>161</v>
      </c>
      <c r="C11" s="175"/>
      <c r="D11" s="165"/>
      <c r="E11" s="168"/>
      <c r="F11" s="165"/>
      <c r="G11" s="165"/>
      <c r="H11" s="165"/>
      <c r="I11" s="165">
        <v>1832</v>
      </c>
      <c r="J11" s="165"/>
      <c r="K11" s="166"/>
      <c r="L11" s="166"/>
      <c r="M11" s="166"/>
      <c r="N11" s="166"/>
      <c r="O11" s="166"/>
      <c r="P11" s="166"/>
      <c r="Q11" s="166"/>
      <c r="R11" s="166"/>
      <c r="S11" s="166"/>
      <c r="T11" s="172"/>
      <c r="U11" s="13"/>
      <c r="V11" s="259">
        <f>COUNT(C11:T12)</f>
        <v>2</v>
      </c>
      <c r="W11" s="263">
        <f>SUM(C11:T12)/V11</f>
        <v>1897</v>
      </c>
      <c r="X11" s="262">
        <f>Tabulka!AB13</f>
        <v>1.5</v>
      </c>
      <c r="Y11" s="259">
        <v>25</v>
      </c>
      <c r="Z11" s="259">
        <f>B12+Y11*(X11-V11/(10^(-(B12-W11)/400)+1))</f>
        <v>2066.273087857873</v>
      </c>
      <c r="AA11" s="260">
        <f>Z11-B12</f>
        <v>1.273087857873179</v>
      </c>
    </row>
    <row r="12" spans="1:27" ht="15.75" customHeight="1" thickBot="1">
      <c r="A12" s="5"/>
      <c r="B12" s="147">
        <v>2065</v>
      </c>
      <c r="C12" s="176"/>
      <c r="D12" s="164"/>
      <c r="E12" s="169"/>
      <c r="F12" s="164"/>
      <c r="G12" s="164">
        <v>1962</v>
      </c>
      <c r="H12" s="164"/>
      <c r="I12" s="164"/>
      <c r="J12" s="164"/>
      <c r="K12" s="167"/>
      <c r="L12" s="167"/>
      <c r="M12" s="167"/>
      <c r="N12" s="167"/>
      <c r="O12" s="167"/>
      <c r="P12" s="167"/>
      <c r="Q12" s="167"/>
      <c r="R12" s="167"/>
      <c r="S12" s="167"/>
      <c r="T12" s="174"/>
      <c r="U12" s="10"/>
      <c r="V12" s="259"/>
      <c r="W12" s="259"/>
      <c r="X12" s="262"/>
      <c r="Y12" s="259"/>
      <c r="Z12" s="259"/>
      <c r="AA12" s="260"/>
    </row>
    <row r="13" spans="1:27" ht="15" customHeight="1">
      <c r="A13" s="8" t="s">
        <v>26</v>
      </c>
      <c r="B13" s="146" t="s">
        <v>49</v>
      </c>
      <c r="C13" s="175">
        <v>2154</v>
      </c>
      <c r="D13" s="165"/>
      <c r="E13" s="165"/>
      <c r="F13" s="168"/>
      <c r="G13" s="165">
        <v>1962</v>
      </c>
      <c r="H13" s="165"/>
      <c r="I13" s="165"/>
      <c r="J13" s="165"/>
      <c r="K13" s="165"/>
      <c r="L13" s="166"/>
      <c r="M13" s="166"/>
      <c r="N13" s="166"/>
      <c r="O13" s="166"/>
      <c r="P13" s="166"/>
      <c r="Q13" s="166"/>
      <c r="R13" s="166"/>
      <c r="S13" s="166"/>
      <c r="T13" s="172"/>
      <c r="U13" s="13"/>
      <c r="V13" s="259">
        <f>COUNT(C13:T14)</f>
        <v>6</v>
      </c>
      <c r="W13" s="263">
        <f>SUM(C13:T14)/V13</f>
        <v>2001</v>
      </c>
      <c r="X13" s="262">
        <f>Tabulka!AB15</f>
        <v>3</v>
      </c>
      <c r="Y13" s="259">
        <v>15</v>
      </c>
      <c r="Z13" s="259">
        <f>B14+Y13*(X13-V13/(10^(-(B14-W13)/400)+1))</f>
        <v>2014.0584000253968</v>
      </c>
      <c r="AA13" s="260">
        <f>Z13-B14</f>
        <v>-1.9415999746031503</v>
      </c>
    </row>
    <row r="14" spans="1:27" ht="15.75" customHeight="1" thickBot="1">
      <c r="A14" s="9"/>
      <c r="B14" s="147">
        <v>2016</v>
      </c>
      <c r="C14" s="176">
        <v>2154</v>
      </c>
      <c r="D14" s="164">
        <v>2072</v>
      </c>
      <c r="E14" s="164"/>
      <c r="F14" s="169"/>
      <c r="G14" s="164"/>
      <c r="H14" s="164">
        <v>1940</v>
      </c>
      <c r="I14" s="164"/>
      <c r="J14" s="164"/>
      <c r="K14" s="164">
        <v>1724</v>
      </c>
      <c r="L14" s="167"/>
      <c r="M14" s="167"/>
      <c r="N14" s="167"/>
      <c r="O14" s="167"/>
      <c r="P14" s="167"/>
      <c r="Q14" s="167"/>
      <c r="R14" s="167"/>
      <c r="S14" s="167"/>
      <c r="T14" s="174"/>
      <c r="U14" s="10"/>
      <c r="V14" s="259"/>
      <c r="W14" s="259"/>
      <c r="X14" s="262"/>
      <c r="Y14" s="259"/>
      <c r="Z14" s="259"/>
      <c r="AA14" s="260"/>
    </row>
    <row r="15" spans="1:27" ht="15" customHeight="1">
      <c r="A15" s="4" t="s">
        <v>27</v>
      </c>
      <c r="B15" s="146" t="s">
        <v>170</v>
      </c>
      <c r="C15" s="175"/>
      <c r="D15" s="165"/>
      <c r="E15" s="165">
        <v>2065</v>
      </c>
      <c r="F15" s="165"/>
      <c r="G15" s="168"/>
      <c r="H15" s="165"/>
      <c r="I15" s="165"/>
      <c r="J15" s="165"/>
      <c r="K15" s="165"/>
      <c r="L15" s="165"/>
      <c r="M15" s="166">
        <v>1662</v>
      </c>
      <c r="N15" s="166"/>
      <c r="O15" s="166"/>
      <c r="P15" s="166"/>
      <c r="Q15" s="166"/>
      <c r="R15" s="166"/>
      <c r="S15" s="166"/>
      <c r="T15" s="172"/>
      <c r="U15" s="13"/>
      <c r="V15" s="259">
        <f>COUNT(C15:T16)</f>
        <v>4</v>
      </c>
      <c r="W15" s="263">
        <f>SUM(C15:T16)/V15</f>
        <v>1953.75</v>
      </c>
      <c r="X15" s="262">
        <f>Tabulka!AB17</f>
        <v>1.5</v>
      </c>
      <c r="Y15" s="259">
        <v>15</v>
      </c>
      <c r="Z15" s="259">
        <f>B16+Y15*(X15-V15/(10^(-(B16-W15)/400)+1))</f>
        <v>1953.7877715938318</v>
      </c>
      <c r="AA15" s="260">
        <f>Z15-B16</f>
        <v>-8.212228406168151</v>
      </c>
    </row>
    <row r="16" spans="1:27" ht="15.75" customHeight="1" thickBot="1">
      <c r="A16" s="5"/>
      <c r="B16" s="147">
        <v>1962</v>
      </c>
      <c r="C16" s="176"/>
      <c r="D16" s="164">
        <v>2072</v>
      </c>
      <c r="E16" s="164"/>
      <c r="F16" s="164">
        <v>2016</v>
      </c>
      <c r="G16" s="169"/>
      <c r="H16" s="164"/>
      <c r="I16" s="164"/>
      <c r="J16" s="164"/>
      <c r="K16" s="164"/>
      <c r="L16" s="164"/>
      <c r="M16" s="167"/>
      <c r="N16" s="167"/>
      <c r="O16" s="167"/>
      <c r="P16" s="167"/>
      <c r="Q16" s="167"/>
      <c r="R16" s="167"/>
      <c r="S16" s="167"/>
      <c r="T16" s="174"/>
      <c r="U16" s="10"/>
      <c r="V16" s="259"/>
      <c r="W16" s="259"/>
      <c r="X16" s="262"/>
      <c r="Y16" s="259"/>
      <c r="Z16" s="259"/>
      <c r="AA16" s="260"/>
    </row>
    <row r="17" spans="1:27" ht="15" customHeight="1">
      <c r="A17" s="8" t="s">
        <v>28</v>
      </c>
      <c r="B17" s="146" t="s">
        <v>51</v>
      </c>
      <c r="C17" s="175">
        <v>2154</v>
      </c>
      <c r="D17" s="165"/>
      <c r="E17" s="165"/>
      <c r="F17" s="165">
        <v>2016</v>
      </c>
      <c r="G17" s="165"/>
      <c r="H17" s="168"/>
      <c r="I17" s="165">
        <v>1832</v>
      </c>
      <c r="J17" s="165"/>
      <c r="K17" s="165"/>
      <c r="L17" s="165"/>
      <c r="M17" s="165"/>
      <c r="N17" s="166">
        <v>1640</v>
      </c>
      <c r="O17" s="166"/>
      <c r="P17" s="166"/>
      <c r="Q17" s="166"/>
      <c r="R17" s="166"/>
      <c r="S17" s="166"/>
      <c r="T17" s="172"/>
      <c r="U17" s="13"/>
      <c r="V17" s="259">
        <f>COUNT(C17:T18)</f>
        <v>6</v>
      </c>
      <c r="W17" s="263">
        <f>SUM(C17:T18)/V17</f>
        <v>1906</v>
      </c>
      <c r="X17" s="262">
        <f>Tabulka!AB19</f>
        <v>3.5</v>
      </c>
      <c r="Y17" s="259">
        <v>15</v>
      </c>
      <c r="Z17" s="259">
        <f>B18+Y17*(X17-V17/(10^(-(B18-W17)/400)+1))</f>
        <v>1943.1103097726232</v>
      </c>
      <c r="AA17" s="260">
        <f>Z17-B18</f>
        <v>3.110309772623168</v>
      </c>
    </row>
    <row r="18" spans="1:27" ht="15.75" customHeight="1" thickBot="1">
      <c r="A18" s="9"/>
      <c r="B18" s="147">
        <v>1940</v>
      </c>
      <c r="C18" s="176">
        <v>2154</v>
      </c>
      <c r="D18" s="164"/>
      <c r="E18" s="164"/>
      <c r="F18" s="164"/>
      <c r="G18" s="164"/>
      <c r="H18" s="169"/>
      <c r="I18" s="164"/>
      <c r="J18" s="164"/>
      <c r="K18" s="164"/>
      <c r="L18" s="164"/>
      <c r="M18" s="164"/>
      <c r="N18" s="167"/>
      <c r="O18" s="167"/>
      <c r="P18" s="167"/>
      <c r="Q18" s="167">
        <v>1640</v>
      </c>
      <c r="R18" s="167"/>
      <c r="S18" s="167"/>
      <c r="T18" s="174"/>
      <c r="U18" s="10"/>
      <c r="V18" s="259"/>
      <c r="W18" s="259"/>
      <c r="X18" s="262"/>
      <c r="Y18" s="259"/>
      <c r="Z18" s="259"/>
      <c r="AA18" s="260"/>
    </row>
    <row r="19" spans="1:27" ht="15" customHeight="1">
      <c r="A19" s="4" t="s">
        <v>29</v>
      </c>
      <c r="B19" s="146" t="s">
        <v>171</v>
      </c>
      <c r="C19" s="175">
        <v>2154</v>
      </c>
      <c r="D19" s="165"/>
      <c r="E19" s="165"/>
      <c r="F19" s="165"/>
      <c r="G19" s="165"/>
      <c r="H19" s="165"/>
      <c r="I19" s="168"/>
      <c r="J19" s="165"/>
      <c r="K19" s="165"/>
      <c r="L19" s="165">
        <v>1699</v>
      </c>
      <c r="M19" s="165"/>
      <c r="N19" s="165"/>
      <c r="O19" s="165"/>
      <c r="P19" s="165"/>
      <c r="Q19" s="165"/>
      <c r="R19" s="166"/>
      <c r="S19" s="166"/>
      <c r="T19" s="172"/>
      <c r="U19" s="13"/>
      <c r="V19" s="259">
        <f>COUNT(C19:T20)</f>
        <v>5</v>
      </c>
      <c r="W19" s="263">
        <f>SUM(C19:T20)/V19</f>
        <v>1911.4</v>
      </c>
      <c r="X19" s="262">
        <f>Tabulka!AB21</f>
        <v>2</v>
      </c>
      <c r="Y19" s="259">
        <v>25</v>
      </c>
      <c r="Z19" s="259">
        <f>B20+Y19*(X19-V19/(10^(-(B20-W19)/400)+1))</f>
        <v>1833.5396550906712</v>
      </c>
      <c r="AA19" s="260">
        <f>Z19-B20</f>
        <v>1.5396550906712037</v>
      </c>
    </row>
    <row r="20" spans="1:27" ht="15.75" customHeight="1" thickBot="1">
      <c r="A20" s="5"/>
      <c r="B20" s="147">
        <v>1832</v>
      </c>
      <c r="C20" s="176"/>
      <c r="D20" s="164"/>
      <c r="E20" s="164">
        <v>2065</v>
      </c>
      <c r="F20" s="164"/>
      <c r="G20" s="164"/>
      <c r="H20" s="164">
        <v>1940</v>
      </c>
      <c r="I20" s="169"/>
      <c r="J20" s="164"/>
      <c r="K20" s="164"/>
      <c r="L20" s="164">
        <v>1699</v>
      </c>
      <c r="M20" s="164"/>
      <c r="N20" s="164"/>
      <c r="O20" s="164"/>
      <c r="P20" s="164"/>
      <c r="Q20" s="164"/>
      <c r="R20" s="167"/>
      <c r="S20" s="167"/>
      <c r="T20" s="174"/>
      <c r="U20" s="10"/>
      <c r="V20" s="259"/>
      <c r="W20" s="259"/>
      <c r="X20" s="262"/>
      <c r="Y20" s="259"/>
      <c r="Z20" s="259"/>
      <c r="AA20" s="260"/>
    </row>
    <row r="21" spans="1:27" ht="15" customHeight="1">
      <c r="A21" s="8" t="s">
        <v>30</v>
      </c>
      <c r="B21" s="146" t="s">
        <v>54</v>
      </c>
      <c r="C21" s="175"/>
      <c r="D21" s="165">
        <v>2072</v>
      </c>
      <c r="E21" s="165"/>
      <c r="F21" s="165"/>
      <c r="G21" s="165"/>
      <c r="H21" s="165"/>
      <c r="I21" s="165"/>
      <c r="J21" s="168"/>
      <c r="K21" s="165"/>
      <c r="L21" s="165"/>
      <c r="M21" s="165"/>
      <c r="N21" s="165"/>
      <c r="O21" s="165"/>
      <c r="P21" s="165"/>
      <c r="Q21" s="165"/>
      <c r="R21" s="165"/>
      <c r="S21" s="166"/>
      <c r="T21" s="172"/>
      <c r="U21" s="13"/>
      <c r="V21" s="259">
        <f>COUNT(C21:T22)</f>
        <v>2</v>
      </c>
      <c r="W21" s="263">
        <f>SUM(C21:T22)/V21</f>
        <v>1885.5</v>
      </c>
      <c r="X21" s="262">
        <f>Tabulka!AB23</f>
        <v>1</v>
      </c>
      <c r="Y21" s="259">
        <v>15</v>
      </c>
      <c r="Z21" s="259">
        <f>B22+Y21*(X21-V21/(10^(-(B22-W21)/400)+1))</f>
        <v>1796.9017900715492</v>
      </c>
      <c r="AA21" s="260">
        <f>Z21-B22</f>
        <v>3.901790071549158</v>
      </c>
    </row>
    <row r="22" spans="1:27" ht="15.75" customHeight="1" thickBot="1">
      <c r="A22" s="9"/>
      <c r="B22" s="147">
        <v>1793</v>
      </c>
      <c r="C22" s="176"/>
      <c r="D22" s="164"/>
      <c r="E22" s="164"/>
      <c r="F22" s="164"/>
      <c r="G22" s="164"/>
      <c r="H22" s="164"/>
      <c r="I22" s="164"/>
      <c r="J22" s="169"/>
      <c r="K22" s="164"/>
      <c r="L22" s="164">
        <v>1699</v>
      </c>
      <c r="M22" s="164"/>
      <c r="N22" s="164"/>
      <c r="O22" s="164"/>
      <c r="P22" s="164"/>
      <c r="Q22" s="164"/>
      <c r="R22" s="164"/>
      <c r="S22" s="167"/>
      <c r="T22" s="174"/>
      <c r="U22" s="10"/>
      <c r="V22" s="259"/>
      <c r="W22" s="259"/>
      <c r="X22" s="262"/>
      <c r="Y22" s="259"/>
      <c r="Z22" s="259"/>
      <c r="AA22" s="260"/>
    </row>
    <row r="23" spans="1:27" ht="15" customHeight="1">
      <c r="A23" s="4" t="s">
        <v>31</v>
      </c>
      <c r="B23" s="146" t="s">
        <v>53</v>
      </c>
      <c r="C23" s="175"/>
      <c r="D23" s="165"/>
      <c r="E23" s="165"/>
      <c r="F23" s="165">
        <v>2016</v>
      </c>
      <c r="G23" s="165"/>
      <c r="H23" s="165"/>
      <c r="I23" s="165"/>
      <c r="J23" s="165"/>
      <c r="K23" s="168"/>
      <c r="L23" s="165"/>
      <c r="M23" s="165">
        <v>1649</v>
      </c>
      <c r="N23" s="165"/>
      <c r="O23" s="165"/>
      <c r="P23" s="165">
        <v>1557</v>
      </c>
      <c r="Q23" s="165"/>
      <c r="R23" s="165"/>
      <c r="S23" s="165"/>
      <c r="T23" s="172"/>
      <c r="U23" s="13"/>
      <c r="V23" s="259">
        <f>COUNT(C23:T24)</f>
        <v>5</v>
      </c>
      <c r="W23" s="263">
        <f>SUM(C23:T24)/V23</f>
        <v>1644.2</v>
      </c>
      <c r="X23" s="262">
        <f>Tabulka!AB25</f>
        <v>2</v>
      </c>
      <c r="Y23" s="259">
        <v>15</v>
      </c>
      <c r="Z23" s="259">
        <f>B24+Y23*(X23-V23/(10^(-(B24-W23)/400)+1))</f>
        <v>1708.0352226539642</v>
      </c>
      <c r="AA23" s="260">
        <f>Z23-B24</f>
        <v>-15.964777346035817</v>
      </c>
    </row>
    <row r="24" spans="1:27" ht="15.75" customHeight="1" thickBot="1">
      <c r="A24" s="5"/>
      <c r="B24" s="147">
        <v>1724</v>
      </c>
      <c r="C24" s="176"/>
      <c r="D24" s="164"/>
      <c r="E24" s="164"/>
      <c r="F24" s="164"/>
      <c r="G24" s="164"/>
      <c r="H24" s="164"/>
      <c r="I24" s="164"/>
      <c r="J24" s="164"/>
      <c r="K24" s="169"/>
      <c r="L24" s="164"/>
      <c r="M24" s="164"/>
      <c r="N24" s="164"/>
      <c r="O24" s="164"/>
      <c r="P24" s="164">
        <v>1557</v>
      </c>
      <c r="Q24" s="164"/>
      <c r="R24" s="164"/>
      <c r="S24" s="164">
        <v>1442</v>
      </c>
      <c r="T24" s="174"/>
      <c r="U24" s="10"/>
      <c r="V24" s="259"/>
      <c r="W24" s="259"/>
      <c r="X24" s="262"/>
      <c r="Y24" s="259"/>
      <c r="Z24" s="259"/>
      <c r="AA24" s="260"/>
    </row>
    <row r="25" spans="1:27" ht="15" customHeight="1">
      <c r="A25" s="4" t="s">
        <v>32</v>
      </c>
      <c r="B25" s="146" t="s">
        <v>58</v>
      </c>
      <c r="C25" s="175"/>
      <c r="D25" s="165"/>
      <c r="E25" s="165"/>
      <c r="F25" s="165"/>
      <c r="G25" s="165"/>
      <c r="H25" s="165"/>
      <c r="I25" s="165">
        <v>1832</v>
      </c>
      <c r="J25" s="165">
        <v>1793</v>
      </c>
      <c r="K25" s="165"/>
      <c r="L25" s="168"/>
      <c r="M25" s="165"/>
      <c r="N25" s="165">
        <v>1633</v>
      </c>
      <c r="O25" s="165"/>
      <c r="P25" s="165"/>
      <c r="Q25" s="165"/>
      <c r="R25" s="165"/>
      <c r="S25" s="165"/>
      <c r="T25" s="177"/>
      <c r="U25" s="13"/>
      <c r="V25" s="259">
        <f>COUNT(C25:T26)</f>
        <v>6</v>
      </c>
      <c r="W25" s="263">
        <f>SUM(C25:T26)/V25</f>
        <v>1711.6666666666667</v>
      </c>
      <c r="X25" s="262">
        <f>Tabulka!AB27</f>
        <v>3.5</v>
      </c>
      <c r="Y25" s="259">
        <v>25</v>
      </c>
      <c r="Z25" s="259">
        <f>B26+Y25*(X25-V25/(10^(-(B26-W25)/400)+1))</f>
        <v>1714.233108995444</v>
      </c>
      <c r="AA25" s="260">
        <f>Z25-B26</f>
        <v>15.2331089954439</v>
      </c>
    </row>
    <row r="26" spans="1:27" ht="15.75" customHeight="1" thickBot="1">
      <c r="A26" s="5"/>
      <c r="B26" s="147">
        <v>1699</v>
      </c>
      <c r="C26" s="176"/>
      <c r="D26" s="164"/>
      <c r="E26" s="164"/>
      <c r="F26" s="164"/>
      <c r="G26" s="164"/>
      <c r="H26" s="164"/>
      <c r="I26" s="164">
        <v>1832</v>
      </c>
      <c r="J26" s="164"/>
      <c r="K26" s="164"/>
      <c r="L26" s="169"/>
      <c r="M26" s="164">
        <v>1649</v>
      </c>
      <c r="N26" s="164"/>
      <c r="O26" s="164"/>
      <c r="P26" s="164"/>
      <c r="Q26" s="164"/>
      <c r="R26" s="164">
        <v>1531</v>
      </c>
      <c r="S26" s="164"/>
      <c r="T26" s="178"/>
      <c r="U26" s="10"/>
      <c r="V26" s="259"/>
      <c r="W26" s="259"/>
      <c r="X26" s="262"/>
      <c r="Y26" s="259"/>
      <c r="Z26" s="259"/>
      <c r="AA26" s="260"/>
    </row>
    <row r="27" spans="1:27" ht="15" customHeight="1">
      <c r="A27" s="8" t="s">
        <v>33</v>
      </c>
      <c r="B27" s="146" t="s">
        <v>56</v>
      </c>
      <c r="C27" s="175"/>
      <c r="D27" s="165"/>
      <c r="E27" s="165"/>
      <c r="F27" s="165"/>
      <c r="G27" s="165"/>
      <c r="H27" s="165"/>
      <c r="I27" s="165"/>
      <c r="J27" s="165"/>
      <c r="K27" s="165"/>
      <c r="L27" s="165">
        <v>1699</v>
      </c>
      <c r="M27" s="168"/>
      <c r="N27" s="165"/>
      <c r="O27" s="165"/>
      <c r="P27" s="165"/>
      <c r="Q27" s="165">
        <v>1555</v>
      </c>
      <c r="R27" s="165"/>
      <c r="S27" s="165"/>
      <c r="T27" s="177">
        <v>1400</v>
      </c>
      <c r="U27" s="13"/>
      <c r="V27" s="259">
        <f>COUNT(C27:T28)</f>
        <v>7</v>
      </c>
      <c r="W27" s="263">
        <f>SUM(C27:T28)/V27</f>
        <v>1646.857142857143</v>
      </c>
      <c r="X27" s="262">
        <f>Tabulka!AB29</f>
        <v>2</v>
      </c>
      <c r="Y27" s="259">
        <v>15</v>
      </c>
      <c r="Z27" s="259">
        <f>B28+Y27*(X27-V27/(10^(-(B28-W27)/400)+1))</f>
        <v>1626.1762030770071</v>
      </c>
      <c r="AA27" s="260">
        <f>Z27-B28</f>
        <v>-22.82379692299287</v>
      </c>
    </row>
    <row r="28" spans="1:27" ht="15.75" customHeight="1" thickBot="1">
      <c r="A28" s="5"/>
      <c r="B28" s="147">
        <v>1649</v>
      </c>
      <c r="C28" s="176"/>
      <c r="D28" s="164"/>
      <c r="E28" s="164"/>
      <c r="F28" s="164"/>
      <c r="G28" s="164">
        <v>1962</v>
      </c>
      <c r="H28" s="164"/>
      <c r="I28" s="164"/>
      <c r="J28" s="164"/>
      <c r="K28" s="164">
        <v>1724</v>
      </c>
      <c r="L28" s="164"/>
      <c r="M28" s="169"/>
      <c r="N28" s="164">
        <v>1633</v>
      </c>
      <c r="O28" s="164"/>
      <c r="P28" s="164"/>
      <c r="Q28" s="164">
        <v>1555</v>
      </c>
      <c r="R28" s="164"/>
      <c r="S28" s="164"/>
      <c r="T28" s="178"/>
      <c r="U28" s="10"/>
      <c r="V28" s="259"/>
      <c r="W28" s="259"/>
      <c r="X28" s="262"/>
      <c r="Y28" s="259"/>
      <c r="Z28" s="259"/>
      <c r="AA28" s="260"/>
    </row>
    <row r="29" spans="1:27" ht="15" customHeight="1">
      <c r="A29" s="4" t="s">
        <v>34</v>
      </c>
      <c r="B29" s="146" t="s">
        <v>153</v>
      </c>
      <c r="C29" s="175"/>
      <c r="D29" s="165"/>
      <c r="E29" s="165"/>
      <c r="F29" s="165"/>
      <c r="G29" s="165"/>
      <c r="H29" s="165"/>
      <c r="I29" s="165"/>
      <c r="J29" s="165"/>
      <c r="K29" s="165"/>
      <c r="L29" s="165"/>
      <c r="M29" s="165">
        <v>1649</v>
      </c>
      <c r="N29" s="168"/>
      <c r="O29" s="165">
        <v>1582</v>
      </c>
      <c r="P29" s="165"/>
      <c r="Q29" s="165"/>
      <c r="R29" s="165"/>
      <c r="S29" s="165"/>
      <c r="T29" s="177"/>
      <c r="U29" s="13"/>
      <c r="V29" s="259">
        <f>COUNT(C29:T30)</f>
        <v>5</v>
      </c>
      <c r="W29" s="263">
        <f>SUM(C29:T30)/V29</f>
        <v>1685.4</v>
      </c>
      <c r="X29" s="262">
        <f>Tabulka!AB31</f>
        <v>3</v>
      </c>
      <c r="Y29" s="259">
        <v>15</v>
      </c>
      <c r="Z29" s="259">
        <f>B30+Y29*(X29-V29/(10^(-(B30-W29)/400)+1))</f>
        <v>1646.1132286590066</v>
      </c>
      <c r="AA29" s="260">
        <f>Z29-B30</f>
        <v>13.113228659006609</v>
      </c>
    </row>
    <row r="30" spans="1:27" ht="15.75" customHeight="1" thickBot="1">
      <c r="A30" s="5"/>
      <c r="B30" s="147">
        <v>1633</v>
      </c>
      <c r="C30" s="176"/>
      <c r="D30" s="164"/>
      <c r="E30" s="164"/>
      <c r="F30" s="164"/>
      <c r="G30" s="164"/>
      <c r="H30" s="164">
        <v>1940</v>
      </c>
      <c r="I30" s="164"/>
      <c r="J30" s="164"/>
      <c r="K30" s="164"/>
      <c r="L30" s="164">
        <v>1699</v>
      </c>
      <c r="M30" s="164"/>
      <c r="N30" s="169"/>
      <c r="O30" s="164"/>
      <c r="P30" s="164">
        <v>1557</v>
      </c>
      <c r="Q30" s="164"/>
      <c r="R30" s="164"/>
      <c r="S30" s="164"/>
      <c r="T30" s="178"/>
      <c r="U30" s="21"/>
      <c r="V30" s="259"/>
      <c r="W30" s="259"/>
      <c r="X30" s="262"/>
      <c r="Y30" s="259"/>
      <c r="Z30" s="259"/>
      <c r="AA30" s="260"/>
    </row>
    <row r="31" spans="1:27" ht="15" customHeight="1">
      <c r="A31" s="4" t="s">
        <v>35</v>
      </c>
      <c r="B31" s="146" t="s">
        <v>59</v>
      </c>
      <c r="C31" s="17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8"/>
      <c r="P31" s="165"/>
      <c r="Q31" s="165"/>
      <c r="R31" s="165">
        <v>1531</v>
      </c>
      <c r="S31" s="165">
        <v>1442</v>
      </c>
      <c r="T31" s="177"/>
      <c r="U31" s="13"/>
      <c r="V31" s="259">
        <f>COUNT(C31:T32)</f>
        <v>4</v>
      </c>
      <c r="W31" s="263">
        <f>SUM(C31:T32)/V31</f>
        <v>1501.5</v>
      </c>
      <c r="X31" s="262">
        <f>Tabulka!AB33</f>
        <v>0.5</v>
      </c>
      <c r="Y31" s="259">
        <v>25</v>
      </c>
      <c r="Z31" s="259">
        <f>B32+Y31*(X31-V31/(10^(-(B32-W31)/400)+1))</f>
        <v>1533.1180685908657</v>
      </c>
      <c r="AA31" s="260">
        <f>Z31-B32</f>
        <v>-48.88193140913427</v>
      </c>
    </row>
    <row r="32" spans="1:27" ht="15.75" customHeight="1" thickBot="1">
      <c r="A32" s="5"/>
      <c r="B32" s="147">
        <v>1582</v>
      </c>
      <c r="C32" s="176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>
        <v>1633</v>
      </c>
      <c r="O32" s="169"/>
      <c r="P32" s="164"/>
      <c r="Q32" s="164"/>
      <c r="R32" s="164"/>
      <c r="S32" s="164"/>
      <c r="T32" s="178">
        <v>1400</v>
      </c>
      <c r="U32" s="21"/>
      <c r="V32" s="259"/>
      <c r="W32" s="259"/>
      <c r="X32" s="262"/>
      <c r="Y32" s="259"/>
      <c r="Z32" s="259"/>
      <c r="AA32" s="260"/>
    </row>
    <row r="33" spans="1:27" ht="15" customHeight="1">
      <c r="A33" s="8" t="s">
        <v>36</v>
      </c>
      <c r="B33" s="146" t="s">
        <v>143</v>
      </c>
      <c r="C33" s="175">
        <v>2154</v>
      </c>
      <c r="D33" s="165"/>
      <c r="E33" s="165"/>
      <c r="F33" s="165"/>
      <c r="G33" s="165"/>
      <c r="H33" s="165"/>
      <c r="I33" s="165"/>
      <c r="J33" s="165"/>
      <c r="K33" s="165">
        <v>1724</v>
      </c>
      <c r="L33" s="165"/>
      <c r="M33" s="165"/>
      <c r="N33" s="165">
        <v>1633</v>
      </c>
      <c r="O33" s="165"/>
      <c r="P33" s="168"/>
      <c r="Q33" s="165"/>
      <c r="R33" s="165"/>
      <c r="S33" s="165"/>
      <c r="T33" s="177"/>
      <c r="U33" s="13"/>
      <c r="V33" s="259">
        <f>COUNT(C33:T34)</f>
        <v>5</v>
      </c>
      <c r="W33" s="263">
        <f>SUM(C33:T34)/V33</f>
        <v>1727</v>
      </c>
      <c r="X33" s="262">
        <f>Tabulka!AB35</f>
        <v>3</v>
      </c>
      <c r="Y33" s="259">
        <v>15</v>
      </c>
      <c r="Z33" s="259">
        <f>B34+Y33*(X33-V33/(10^(-(B34-W33)/400)+1))</f>
        <v>1581.5122554207549</v>
      </c>
      <c r="AA33" s="260">
        <f>Z33-B34</f>
        <v>24.512255420754855</v>
      </c>
    </row>
    <row r="34" spans="1:27" ht="15.75" customHeight="1" thickBot="1">
      <c r="A34" s="9"/>
      <c r="B34" s="147">
        <v>1557</v>
      </c>
      <c r="C34" s="176"/>
      <c r="D34" s="164"/>
      <c r="E34" s="164"/>
      <c r="F34" s="164"/>
      <c r="G34" s="164"/>
      <c r="H34" s="164"/>
      <c r="I34" s="164"/>
      <c r="J34" s="164"/>
      <c r="K34" s="164">
        <v>1724</v>
      </c>
      <c r="L34" s="164"/>
      <c r="M34" s="164"/>
      <c r="N34" s="164"/>
      <c r="O34" s="164"/>
      <c r="P34" s="169"/>
      <c r="Q34" s="164"/>
      <c r="R34" s="164"/>
      <c r="S34" s="164"/>
      <c r="T34" s="178">
        <v>1400</v>
      </c>
      <c r="U34" s="21"/>
      <c r="V34" s="259"/>
      <c r="W34" s="259"/>
      <c r="X34" s="262"/>
      <c r="Y34" s="259"/>
      <c r="Z34" s="259"/>
      <c r="AA34" s="260"/>
    </row>
    <row r="35" spans="1:27" ht="15" customHeight="1">
      <c r="A35" s="4" t="s">
        <v>37</v>
      </c>
      <c r="B35" s="146" t="s">
        <v>60</v>
      </c>
      <c r="C35" s="175"/>
      <c r="D35" s="165"/>
      <c r="E35" s="165"/>
      <c r="F35" s="165"/>
      <c r="G35" s="165"/>
      <c r="H35" s="165">
        <v>1940</v>
      </c>
      <c r="I35" s="165"/>
      <c r="J35" s="165"/>
      <c r="K35" s="165"/>
      <c r="L35" s="165"/>
      <c r="M35" s="165">
        <v>1649</v>
      </c>
      <c r="N35" s="165"/>
      <c r="O35" s="165"/>
      <c r="P35" s="165"/>
      <c r="Q35" s="168"/>
      <c r="R35" s="165"/>
      <c r="S35" s="165"/>
      <c r="T35" s="177"/>
      <c r="U35" s="13"/>
      <c r="V35" s="259">
        <f>COUNT(C35:T36)</f>
        <v>3</v>
      </c>
      <c r="W35" s="263">
        <f>SUM(C35:T36)/V35</f>
        <v>1746</v>
      </c>
      <c r="X35" s="262">
        <f>Tabulka!AB37</f>
        <v>1</v>
      </c>
      <c r="Y35" s="259">
        <v>15</v>
      </c>
      <c r="Z35" s="259">
        <f>B36+Y35*(X35-V35/(10^(-(B36-W35)/400)+1))</f>
        <v>1558.757356682289</v>
      </c>
      <c r="AA35" s="260">
        <f>Z35-B36</f>
        <v>3.7573566822889006</v>
      </c>
    </row>
    <row r="36" spans="1:27" ht="15.75" customHeight="1" thickBot="1">
      <c r="A36" s="5"/>
      <c r="B36" s="147">
        <v>1555</v>
      </c>
      <c r="C36" s="176"/>
      <c r="D36" s="164"/>
      <c r="E36" s="164"/>
      <c r="F36" s="164"/>
      <c r="G36" s="164"/>
      <c r="H36" s="164"/>
      <c r="I36" s="164"/>
      <c r="J36" s="164"/>
      <c r="K36" s="164"/>
      <c r="L36" s="164"/>
      <c r="M36" s="164">
        <v>1649</v>
      </c>
      <c r="N36" s="164"/>
      <c r="O36" s="164"/>
      <c r="P36" s="164"/>
      <c r="Q36" s="169"/>
      <c r="R36" s="164"/>
      <c r="S36" s="164"/>
      <c r="T36" s="178"/>
      <c r="U36" s="21"/>
      <c r="V36" s="259"/>
      <c r="W36" s="259"/>
      <c r="X36" s="262"/>
      <c r="Y36" s="259"/>
      <c r="Z36" s="259"/>
      <c r="AA36" s="260"/>
    </row>
    <row r="37" spans="1:27" ht="15" customHeight="1">
      <c r="A37" s="8" t="s">
        <v>38</v>
      </c>
      <c r="B37" s="146" t="s">
        <v>69</v>
      </c>
      <c r="C37" s="175"/>
      <c r="D37" s="165"/>
      <c r="E37" s="165"/>
      <c r="F37" s="165"/>
      <c r="G37" s="165"/>
      <c r="H37" s="165"/>
      <c r="I37" s="165"/>
      <c r="J37" s="165"/>
      <c r="K37" s="165"/>
      <c r="L37" s="165">
        <v>1699</v>
      </c>
      <c r="M37" s="165"/>
      <c r="N37" s="165"/>
      <c r="O37" s="165"/>
      <c r="P37" s="165"/>
      <c r="Q37" s="165"/>
      <c r="R37" s="168"/>
      <c r="S37" s="165"/>
      <c r="T37" s="177"/>
      <c r="U37" s="13"/>
      <c r="V37" s="259">
        <f>COUNT(C37:T38)</f>
        <v>3</v>
      </c>
      <c r="W37" s="263">
        <f>SUM(C37:T38)/V37</f>
        <v>1574.3333333333333</v>
      </c>
      <c r="X37" s="262">
        <f>Tabulka!AB39</f>
        <v>2</v>
      </c>
      <c r="Y37" s="259">
        <v>25</v>
      </c>
      <c r="Z37" s="259">
        <f>B38+Y37*(X37-V37/(10^(-(B38-W37)/400)+1))</f>
        <v>1548.1530236060323</v>
      </c>
      <c r="AA37" s="260">
        <f>Z37-B38</f>
        <v>17.15302360603232</v>
      </c>
    </row>
    <row r="38" spans="1:27" ht="15.75" customHeight="1" thickBot="1">
      <c r="A38" s="9"/>
      <c r="B38" s="147">
        <v>1531</v>
      </c>
      <c r="C38" s="176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>
        <v>1582</v>
      </c>
      <c r="P38" s="164"/>
      <c r="Q38" s="164"/>
      <c r="R38" s="169"/>
      <c r="S38" s="164">
        <v>1442</v>
      </c>
      <c r="T38" s="178"/>
      <c r="U38" s="21"/>
      <c r="V38" s="259"/>
      <c r="W38" s="259"/>
      <c r="X38" s="262"/>
      <c r="Y38" s="259"/>
      <c r="Z38" s="259"/>
      <c r="AA38" s="260"/>
    </row>
    <row r="39" spans="1:27" ht="15" customHeight="1">
      <c r="A39" s="4" t="s">
        <v>39</v>
      </c>
      <c r="B39" s="146" t="s">
        <v>70</v>
      </c>
      <c r="C39" s="175"/>
      <c r="D39" s="165"/>
      <c r="E39" s="165"/>
      <c r="F39" s="165"/>
      <c r="G39" s="165"/>
      <c r="H39" s="165"/>
      <c r="I39" s="165"/>
      <c r="J39" s="165"/>
      <c r="K39" s="165">
        <v>1724</v>
      </c>
      <c r="L39" s="165"/>
      <c r="M39" s="165"/>
      <c r="N39" s="165"/>
      <c r="O39" s="165"/>
      <c r="P39" s="165"/>
      <c r="Q39" s="165"/>
      <c r="R39" s="165">
        <v>1531</v>
      </c>
      <c r="S39" s="168"/>
      <c r="T39" s="177">
        <v>1400</v>
      </c>
      <c r="U39" s="13"/>
      <c r="V39" s="259">
        <f>COUNT(C39:T40)</f>
        <v>4</v>
      </c>
      <c r="W39" s="263">
        <f>SUM(C39:T40)/V39</f>
        <v>1559.25</v>
      </c>
      <c r="X39" s="262">
        <f>Tabulka!AB41</f>
        <v>2</v>
      </c>
      <c r="Y39" s="259">
        <v>15</v>
      </c>
      <c r="Z39" s="259">
        <f>B40+Y39*(X39-V39/(10^(-(B40-W39)/400)+1))</f>
        <v>1451.7565759205395</v>
      </c>
      <c r="AA39" s="260">
        <f>Z39-B40</f>
        <v>9.75657592053949</v>
      </c>
    </row>
    <row r="40" spans="1:27" ht="15.75" customHeight="1" thickBot="1">
      <c r="A40" s="5"/>
      <c r="B40" s="147">
        <v>1442</v>
      </c>
      <c r="C40" s="176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>
        <v>1582</v>
      </c>
      <c r="P40" s="164"/>
      <c r="Q40" s="164"/>
      <c r="R40" s="164"/>
      <c r="S40" s="169"/>
      <c r="T40" s="178"/>
      <c r="U40" s="21"/>
      <c r="V40" s="259"/>
      <c r="W40" s="259"/>
      <c r="X40" s="262"/>
      <c r="Y40" s="259"/>
      <c r="Z40" s="259"/>
      <c r="AA40" s="260"/>
    </row>
    <row r="41" spans="1:27" ht="15" customHeight="1">
      <c r="A41" s="215" t="s">
        <v>40</v>
      </c>
      <c r="B41" s="146" t="s">
        <v>61</v>
      </c>
      <c r="C41" s="17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>
        <v>1582</v>
      </c>
      <c r="P41" s="165">
        <v>1557</v>
      </c>
      <c r="Q41" s="165"/>
      <c r="R41" s="165"/>
      <c r="S41" s="165"/>
      <c r="T41" s="179"/>
      <c r="U41" s="13"/>
      <c r="V41" s="259">
        <f>COUNT(C41:T42)</f>
        <v>3</v>
      </c>
      <c r="W41" s="263">
        <f>SUM(C41:T42)/V41</f>
        <v>1596</v>
      </c>
      <c r="X41" s="262">
        <f>Tabulka!AB43</f>
        <v>0.5</v>
      </c>
      <c r="Y41" s="259">
        <v>15</v>
      </c>
      <c r="Z41" s="259">
        <f>B42+Y41*(X41-V41/(10^(-(B42-W41)/400)+1))</f>
        <v>1396.4983496932039</v>
      </c>
      <c r="AA41" s="260">
        <f>Z41-B42</f>
        <v>-3.5016503067961366</v>
      </c>
    </row>
    <row r="42" spans="1:27" ht="15.75" customHeight="1" thickBot="1">
      <c r="A42" s="216"/>
      <c r="B42" s="147">
        <v>1400</v>
      </c>
      <c r="C42" s="176"/>
      <c r="D42" s="164"/>
      <c r="E42" s="164"/>
      <c r="F42" s="164"/>
      <c r="G42" s="164"/>
      <c r="H42" s="164"/>
      <c r="I42" s="164"/>
      <c r="J42" s="164"/>
      <c r="K42" s="164"/>
      <c r="L42" s="164"/>
      <c r="M42" s="164">
        <v>1649</v>
      </c>
      <c r="N42" s="164"/>
      <c r="O42" s="164"/>
      <c r="P42" s="164"/>
      <c r="Q42" s="164"/>
      <c r="R42" s="164"/>
      <c r="S42" s="164"/>
      <c r="T42" s="180"/>
      <c r="U42" s="21"/>
      <c r="V42" s="259"/>
      <c r="W42" s="259"/>
      <c r="X42" s="262"/>
      <c r="Y42" s="259"/>
      <c r="Z42" s="259"/>
      <c r="AA42" s="260"/>
    </row>
    <row r="43" spans="2:27" s="30" customFormat="1" ht="15.75" customHeight="1">
      <c r="B43" s="209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4"/>
      <c r="U43" s="21"/>
      <c r="V43" s="211"/>
      <c r="W43" s="211"/>
      <c r="X43" s="212"/>
      <c r="Y43" s="211"/>
      <c r="Z43" s="211"/>
      <c r="AA43" s="213"/>
    </row>
    <row r="44" spans="2:27" s="30" customFormat="1" ht="15.75" customHeight="1" thickBot="1">
      <c r="B44" s="209"/>
      <c r="D44" s="227" t="s">
        <v>206</v>
      </c>
      <c r="E44" s="228"/>
      <c r="F44" s="228"/>
      <c r="G44" s="229"/>
      <c r="H44" s="228"/>
      <c r="I44" s="228"/>
      <c r="J44" s="228"/>
      <c r="K44" s="228"/>
      <c r="L44" s="228"/>
      <c r="M44" s="228"/>
      <c r="N44" s="228"/>
      <c r="O44" s="229"/>
      <c r="P44" s="228"/>
      <c r="Q44" s="228"/>
      <c r="R44" s="228"/>
      <c r="S44" s="228"/>
      <c r="T44" s="228"/>
      <c r="U44" s="230"/>
      <c r="V44" s="231"/>
      <c r="W44" s="231"/>
      <c r="X44" s="232"/>
      <c r="Y44" s="207" t="s">
        <v>201</v>
      </c>
      <c r="Z44" s="207" t="s">
        <v>202</v>
      </c>
      <c r="AA44" s="208" t="s">
        <v>3</v>
      </c>
    </row>
    <row r="45" spans="1:27" ht="15" customHeight="1">
      <c r="A45" s="4" t="s">
        <v>41</v>
      </c>
      <c r="B45" s="146" t="s">
        <v>62</v>
      </c>
      <c r="C45" s="17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>
        <v>1555</v>
      </c>
      <c r="R45" s="165"/>
      <c r="S45" s="165">
        <v>1442</v>
      </c>
      <c r="T45" s="177"/>
      <c r="U45" s="13"/>
      <c r="V45" s="259">
        <f>COUNT(C45:T46)</f>
        <v>4</v>
      </c>
      <c r="W45" s="259">
        <f>SUM(C45:T46)/V45</f>
        <v>1520.75</v>
      </c>
      <c r="X45" s="262">
        <f>Tabulka!AB45</f>
        <v>1</v>
      </c>
      <c r="Y45" s="259">
        <f>X45/V45*100</f>
        <v>25</v>
      </c>
      <c r="Z45" s="261">
        <v>-193</v>
      </c>
      <c r="AA45" s="259">
        <f>W45+Z45</f>
        <v>1327.75</v>
      </c>
    </row>
    <row r="46" spans="1:27" ht="15.75" customHeight="1" thickBot="1">
      <c r="A46" s="5"/>
      <c r="B46" s="158"/>
      <c r="C46" s="176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>
        <v>1555</v>
      </c>
      <c r="R46" s="164">
        <v>1531</v>
      </c>
      <c r="S46" s="164"/>
      <c r="T46" s="178"/>
      <c r="U46" s="21"/>
      <c r="V46" s="259"/>
      <c r="W46" s="259"/>
      <c r="X46" s="262"/>
      <c r="Y46" s="259"/>
      <c r="Z46" s="261"/>
      <c r="AA46" s="259"/>
    </row>
    <row r="47" spans="1:27" ht="15" customHeight="1">
      <c r="A47" s="8" t="s">
        <v>42</v>
      </c>
      <c r="B47" s="146" t="s">
        <v>57</v>
      </c>
      <c r="C47" s="175"/>
      <c r="D47" s="165"/>
      <c r="E47" s="165"/>
      <c r="F47" s="165"/>
      <c r="G47" s="165"/>
      <c r="H47" s="165"/>
      <c r="I47" s="165"/>
      <c r="J47" s="165">
        <v>1793</v>
      </c>
      <c r="K47" s="165"/>
      <c r="L47" s="165"/>
      <c r="M47" s="165"/>
      <c r="N47" s="165"/>
      <c r="O47" s="165"/>
      <c r="P47" s="165"/>
      <c r="Q47" s="165">
        <v>1555</v>
      </c>
      <c r="R47" s="165"/>
      <c r="S47" s="165">
        <v>1442</v>
      </c>
      <c r="T47" s="177"/>
      <c r="U47" s="13"/>
      <c r="V47" s="259">
        <f>COUNT(C47:T48)</f>
        <v>5</v>
      </c>
      <c r="W47" s="263">
        <f>SUM(C47:T48)/V47</f>
        <v>1596.6</v>
      </c>
      <c r="X47" s="262">
        <f>Tabulka!AB47</f>
        <v>2</v>
      </c>
      <c r="Y47" s="259">
        <f>X47/V47*100</f>
        <v>40</v>
      </c>
      <c r="Z47" s="261">
        <v>-72</v>
      </c>
      <c r="AA47" s="259">
        <f>W47+Z47</f>
        <v>1524.6</v>
      </c>
    </row>
    <row r="48" spans="1:27" ht="15.75" customHeight="1" thickBot="1">
      <c r="A48" s="5"/>
      <c r="B48" s="158"/>
      <c r="C48" s="176"/>
      <c r="D48" s="164"/>
      <c r="E48" s="164"/>
      <c r="F48" s="164"/>
      <c r="G48" s="164"/>
      <c r="H48" s="164"/>
      <c r="I48" s="164"/>
      <c r="J48" s="164">
        <v>1793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78">
        <v>1400</v>
      </c>
      <c r="U48" s="21"/>
      <c r="V48" s="259"/>
      <c r="W48" s="259"/>
      <c r="X48" s="262"/>
      <c r="Y48" s="259"/>
      <c r="Z48" s="261"/>
      <c r="AA48" s="259"/>
    </row>
    <row r="49" spans="1:27" ht="15" customHeight="1">
      <c r="A49" s="4" t="s">
        <v>67</v>
      </c>
      <c r="B49" s="146" t="s">
        <v>167</v>
      </c>
      <c r="C49" s="175"/>
      <c r="D49" s="165"/>
      <c r="E49" s="165"/>
      <c r="F49" s="165"/>
      <c r="G49" s="165">
        <v>1962</v>
      </c>
      <c r="H49" s="165"/>
      <c r="I49" s="165"/>
      <c r="J49" s="165"/>
      <c r="K49" s="165">
        <v>1724</v>
      </c>
      <c r="L49" s="165"/>
      <c r="M49" s="165"/>
      <c r="N49" s="165"/>
      <c r="O49" s="165"/>
      <c r="P49" s="165"/>
      <c r="Q49" s="165"/>
      <c r="R49" s="165"/>
      <c r="S49" s="165"/>
      <c r="T49" s="177">
        <v>1400</v>
      </c>
      <c r="U49" s="13"/>
      <c r="V49" s="259">
        <f>COUNT(C49:T50)</f>
        <v>4</v>
      </c>
      <c r="W49" s="263">
        <f>SUM(C49:T50)/V49</f>
        <v>1632</v>
      </c>
      <c r="X49" s="262">
        <f>Tabulka!AB49</f>
        <v>3</v>
      </c>
      <c r="Y49" s="259">
        <f>X49/V49*100</f>
        <v>75</v>
      </c>
      <c r="Z49" s="261">
        <v>193</v>
      </c>
      <c r="AA49" s="259">
        <f>W49+Z49</f>
        <v>1825</v>
      </c>
    </row>
    <row r="50" spans="1:27" ht="15.75" customHeight="1" thickBot="1">
      <c r="A50" s="5"/>
      <c r="B50" s="158"/>
      <c r="C50" s="176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>
        <v>1442</v>
      </c>
      <c r="T50" s="178"/>
      <c r="U50" s="21"/>
      <c r="V50" s="259"/>
      <c r="W50" s="259"/>
      <c r="X50" s="262"/>
      <c r="Y50" s="259"/>
      <c r="Z50" s="261"/>
      <c r="AA50" s="259"/>
    </row>
    <row r="51" spans="1:27" ht="15.75">
      <c r="A51" s="4" t="s">
        <v>68</v>
      </c>
      <c r="B51" s="146" t="s">
        <v>196</v>
      </c>
      <c r="C51" s="1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V51" s="259">
        <f>COUNT(C51:T52)</f>
        <v>0</v>
      </c>
      <c r="W51" s="263" t="e">
        <f>SUM(C51:T52)/V51</f>
        <v>#DIV/0!</v>
      </c>
      <c r="X51" s="262">
        <f>Tabulka!AB51</f>
        <v>0</v>
      </c>
      <c r="Y51" s="259" t="e">
        <f>X51/V51*100</f>
        <v>#DIV/0!</v>
      </c>
      <c r="Z51" s="261"/>
      <c r="AA51" s="259" t="e">
        <f>W51+Z51</f>
        <v>#DIV/0!</v>
      </c>
    </row>
    <row r="52" spans="1:27" ht="16.5" thickBot="1">
      <c r="A52" s="5"/>
      <c r="B52" s="158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V52" s="259"/>
      <c r="W52" s="259"/>
      <c r="X52" s="262"/>
      <c r="Y52" s="259"/>
      <c r="Z52" s="261"/>
      <c r="AA52" s="259"/>
    </row>
  </sheetData>
  <sheetProtection/>
  <mergeCells count="132">
    <mergeCell ref="Y23:Y24"/>
    <mergeCell ref="V17:V18"/>
    <mergeCell ref="W17:W18"/>
    <mergeCell ref="X17:X18"/>
    <mergeCell ref="V19:V20"/>
    <mergeCell ref="Z51:Z52"/>
    <mergeCell ref="AA51:AA52"/>
    <mergeCell ref="W11:W12"/>
    <mergeCell ref="X11:X12"/>
    <mergeCell ref="W13:W14"/>
    <mergeCell ref="X13:X14"/>
    <mergeCell ref="W15:W16"/>
    <mergeCell ref="X15:X16"/>
    <mergeCell ref="W21:W22"/>
    <mergeCell ref="X21:X22"/>
    <mergeCell ref="V13:V14"/>
    <mergeCell ref="V15:V16"/>
    <mergeCell ref="V51:V52"/>
    <mergeCell ref="W51:W52"/>
    <mergeCell ref="X51:X52"/>
    <mergeCell ref="Y51:Y52"/>
    <mergeCell ref="V21:V22"/>
    <mergeCell ref="V23:V24"/>
    <mergeCell ref="W23:W24"/>
    <mergeCell ref="X23:X24"/>
    <mergeCell ref="W7:W8"/>
    <mergeCell ref="X7:X8"/>
    <mergeCell ref="V9:V10"/>
    <mergeCell ref="W9:W10"/>
    <mergeCell ref="X9:X10"/>
    <mergeCell ref="V11:V12"/>
    <mergeCell ref="V7:V8"/>
    <mergeCell ref="V31:V32"/>
    <mergeCell ref="W31:W32"/>
    <mergeCell ref="X31:X32"/>
    <mergeCell ref="Y29:Y30"/>
    <mergeCell ref="Y31:Y32"/>
    <mergeCell ref="V25:V26"/>
    <mergeCell ref="W25:W26"/>
    <mergeCell ref="X25:X26"/>
    <mergeCell ref="V27:V28"/>
    <mergeCell ref="W27:W28"/>
    <mergeCell ref="W19:W20"/>
    <mergeCell ref="X19:X20"/>
    <mergeCell ref="Y19:Y20"/>
    <mergeCell ref="V29:V30"/>
    <mergeCell ref="W29:W30"/>
    <mergeCell ref="X29:X30"/>
    <mergeCell ref="X27:X28"/>
    <mergeCell ref="Y25:Y26"/>
    <mergeCell ref="Y27:Y28"/>
    <mergeCell ref="Y21:Y22"/>
    <mergeCell ref="Y37:Y38"/>
    <mergeCell ref="Y39:Y40"/>
    <mergeCell ref="V33:V34"/>
    <mergeCell ref="W33:W34"/>
    <mergeCell ref="X33:X34"/>
    <mergeCell ref="V35:V36"/>
    <mergeCell ref="W35:W36"/>
    <mergeCell ref="X35:X36"/>
    <mergeCell ref="Y33:Y34"/>
    <mergeCell ref="Y35:Y36"/>
    <mergeCell ref="V37:V38"/>
    <mergeCell ref="W37:W38"/>
    <mergeCell ref="X37:X38"/>
    <mergeCell ref="V39:V40"/>
    <mergeCell ref="W39:W40"/>
    <mergeCell ref="X39:X40"/>
    <mergeCell ref="Y47:Y48"/>
    <mergeCell ref="Y49:Y50"/>
    <mergeCell ref="V41:V42"/>
    <mergeCell ref="W41:W42"/>
    <mergeCell ref="X41:X42"/>
    <mergeCell ref="V45:V46"/>
    <mergeCell ref="W45:W46"/>
    <mergeCell ref="X45:X46"/>
    <mergeCell ref="Y41:Y42"/>
    <mergeCell ref="Y45:Y46"/>
    <mergeCell ref="X49:X50"/>
    <mergeCell ref="V47:V48"/>
    <mergeCell ref="W47:W48"/>
    <mergeCell ref="X47:X48"/>
    <mergeCell ref="V49:V50"/>
    <mergeCell ref="W49:W50"/>
    <mergeCell ref="Y7:Y8"/>
    <mergeCell ref="Y9:Y10"/>
    <mergeCell ref="Y11:Y12"/>
    <mergeCell ref="Y13:Y14"/>
    <mergeCell ref="Y15:Y16"/>
    <mergeCell ref="Y17:Y18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5:Z46"/>
    <mergeCell ref="Z47:Z48"/>
    <mergeCell ref="Z49:Z50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  <mergeCell ref="AA31:AA32"/>
    <mergeCell ref="AA47:AA48"/>
    <mergeCell ref="AA49:AA50"/>
    <mergeCell ref="AA33:AA34"/>
    <mergeCell ref="AA35:AA36"/>
    <mergeCell ref="AA37:AA38"/>
    <mergeCell ref="AA39:AA40"/>
    <mergeCell ref="AA41:AA42"/>
    <mergeCell ref="AA45:AA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7">
      <selection activeCell="C14" sqref="C14"/>
    </sheetView>
  </sheetViews>
  <sheetFormatPr defaultColWidth="8.7109375" defaultRowHeight="15"/>
  <cols>
    <col min="1" max="1" width="4.8515625" style="1" customWidth="1"/>
    <col min="2" max="4" width="8.7109375" style="1" customWidth="1"/>
    <col min="5" max="5" width="4.8515625" style="1" customWidth="1"/>
    <col min="6" max="6" width="8.7109375" style="1" customWidth="1"/>
    <col min="7" max="7" width="14.421875" style="1" bestFit="1" customWidth="1"/>
    <col min="8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8" t="s">
        <v>76</v>
      </c>
    </row>
    <row r="3" spans="1:7" ht="18.75">
      <c r="A3" s="1" t="s">
        <v>198</v>
      </c>
      <c r="G3" s="126">
        <v>2200</v>
      </c>
    </row>
    <row r="4" spans="1:7" ht="18.75">
      <c r="A4" s="2" t="s">
        <v>84</v>
      </c>
      <c r="B4" s="2"/>
      <c r="C4" s="2"/>
      <c r="D4" s="2"/>
      <c r="E4" s="2"/>
      <c r="F4" s="2"/>
      <c r="G4" s="126">
        <v>1000</v>
      </c>
    </row>
    <row r="5" spans="1:7" ht="18.75">
      <c r="A5" s="1" t="s">
        <v>77</v>
      </c>
      <c r="G5" s="126">
        <f>G3*0.2</f>
        <v>440</v>
      </c>
    </row>
    <row r="6" spans="1:7" ht="18.75">
      <c r="A6" s="43" t="s">
        <v>79</v>
      </c>
      <c r="G6" s="127">
        <f>G3+G4-G5</f>
        <v>2760</v>
      </c>
    </row>
    <row r="7" spans="1:7" ht="12.75" customHeight="1">
      <c r="A7" s="2"/>
      <c r="G7" s="35"/>
    </row>
    <row r="8" spans="1:7" ht="18.75">
      <c r="A8" s="44" t="s">
        <v>83</v>
      </c>
      <c r="G8" s="35"/>
    </row>
    <row r="9" ht="12.75" customHeight="1"/>
    <row r="10" spans="1:10" s="2" customFormat="1" ht="18.75">
      <c r="A10" s="2" t="s">
        <v>78</v>
      </c>
      <c r="E10" s="2" t="s">
        <v>80</v>
      </c>
      <c r="J10" s="2" t="s">
        <v>82</v>
      </c>
    </row>
    <row r="11" spans="2:12" ht="18.75">
      <c r="B11" s="37" t="s">
        <v>23</v>
      </c>
      <c r="C11" s="34">
        <v>750</v>
      </c>
      <c r="F11" s="37" t="s">
        <v>23</v>
      </c>
      <c r="G11" s="34">
        <v>250</v>
      </c>
      <c r="K11" s="37" t="s">
        <v>23</v>
      </c>
      <c r="L11" s="34">
        <v>170</v>
      </c>
    </row>
    <row r="12" spans="2:12" ht="18.75">
      <c r="B12" s="37" t="s">
        <v>24</v>
      </c>
      <c r="C12" s="34">
        <v>500</v>
      </c>
      <c r="F12" s="37" t="s">
        <v>24</v>
      </c>
      <c r="G12" s="34">
        <v>180</v>
      </c>
      <c r="K12" s="37" t="s">
        <v>24</v>
      </c>
      <c r="L12" s="34">
        <v>100</v>
      </c>
    </row>
    <row r="13" spans="2:7" ht="18.75">
      <c r="B13" s="37" t="s">
        <v>25</v>
      </c>
      <c r="C13" s="34">
        <v>350</v>
      </c>
      <c r="F13" s="37" t="s">
        <v>25</v>
      </c>
      <c r="G13" s="34">
        <v>130</v>
      </c>
    </row>
    <row r="14" spans="2:3" ht="18.75">
      <c r="B14" s="37" t="s">
        <v>26</v>
      </c>
      <c r="C14" s="34">
        <v>200</v>
      </c>
    </row>
    <row r="15" spans="2:3" ht="18.75">
      <c r="B15" s="37" t="s">
        <v>27</v>
      </c>
      <c r="C15" s="34">
        <v>150</v>
      </c>
    </row>
    <row r="16" spans="14:15" s="3" customFormat="1" ht="18.75">
      <c r="N16" s="42" t="s">
        <v>81</v>
      </c>
      <c r="O16" s="39"/>
    </row>
    <row r="17" spans="2:15" ht="18.75">
      <c r="B17" s="34" t="s">
        <v>64</v>
      </c>
      <c r="C17" s="36">
        <f>SUM(C11:C15)</f>
        <v>1950</v>
      </c>
      <c r="F17" s="34" t="s">
        <v>64</v>
      </c>
      <c r="G17" s="36">
        <f>SUM(G11:G15)</f>
        <v>560</v>
      </c>
      <c r="K17" s="34" t="s">
        <v>64</v>
      </c>
      <c r="L17" s="36">
        <f>SUM(L11:L15)</f>
        <v>270</v>
      </c>
      <c r="N17" s="40"/>
      <c r="O17" s="41">
        <f>C17+G17+L17</f>
        <v>2780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2" max="2" width="4.7109375" style="0" customWidth="1"/>
    <col min="3" max="3" width="24.140625" style="0" customWidth="1"/>
    <col min="4" max="4" width="7.00390625" style="0" customWidth="1"/>
    <col min="5" max="5" width="7.00390625" style="0" bestFit="1" customWidth="1"/>
    <col min="6" max="6" width="7.57421875" style="0" bestFit="1" customWidth="1"/>
  </cols>
  <sheetData>
    <row r="1" spans="2:4" ht="18.75">
      <c r="B1" s="106" t="s">
        <v>149</v>
      </c>
      <c r="D1" s="106"/>
    </row>
    <row r="3" spans="4:6" ht="15">
      <c r="D3" s="110" t="s">
        <v>95</v>
      </c>
      <c r="E3" s="110" t="s">
        <v>87</v>
      </c>
      <c r="F3" s="110" t="s">
        <v>91</v>
      </c>
    </row>
    <row r="4" spans="4:6" ht="15">
      <c r="D4" s="111">
        <v>2012</v>
      </c>
      <c r="E4" s="111">
        <v>2011</v>
      </c>
      <c r="F4" s="111"/>
    </row>
    <row r="5" spans="4:6" ht="15">
      <c r="D5" s="129"/>
      <c r="E5" s="129"/>
      <c r="F5" s="129"/>
    </row>
    <row r="6" spans="2:6" ht="15">
      <c r="B6" s="140" t="s">
        <v>150</v>
      </c>
      <c r="C6" s="141"/>
      <c r="D6" s="142">
        <v>22</v>
      </c>
      <c r="E6" s="142">
        <v>21</v>
      </c>
      <c r="F6" s="142">
        <v>18</v>
      </c>
    </row>
    <row r="7" spans="2:6" ht="15">
      <c r="B7" s="140" t="s">
        <v>205</v>
      </c>
      <c r="C7" s="141"/>
      <c r="D7" s="142">
        <v>5</v>
      </c>
      <c r="E7" s="142">
        <v>5</v>
      </c>
      <c r="F7" s="142">
        <v>5</v>
      </c>
    </row>
    <row r="8" spans="2:6" ht="15">
      <c r="B8" s="140" t="s">
        <v>21</v>
      </c>
      <c r="C8" s="141"/>
      <c r="D8" s="142">
        <f>'Podle ELO'!AC58</f>
        <v>56</v>
      </c>
      <c r="E8" s="142">
        <v>89</v>
      </c>
      <c r="F8" s="142">
        <v>125</v>
      </c>
    </row>
    <row r="9" spans="2:6" ht="15">
      <c r="B9" s="143"/>
      <c r="C9" s="144"/>
      <c r="D9" s="145"/>
      <c r="E9" s="145"/>
      <c r="F9" s="145"/>
    </row>
    <row r="10" spans="2:6" ht="15">
      <c r="B10" s="140" t="s">
        <v>163</v>
      </c>
      <c r="C10" s="141"/>
      <c r="D10" s="142">
        <v>1926</v>
      </c>
      <c r="E10" s="142">
        <v>1973</v>
      </c>
      <c r="F10" s="142">
        <v>1913</v>
      </c>
    </row>
    <row r="11" spans="2:6" ht="15">
      <c r="B11" s="130"/>
      <c r="C11" s="30"/>
      <c r="D11" s="129"/>
      <c r="E11" s="129"/>
      <c r="F11" s="129"/>
    </row>
    <row r="12" spans="2:6" ht="15">
      <c r="B12" s="131" t="s">
        <v>148</v>
      </c>
      <c r="D12" s="129"/>
      <c r="E12" s="129"/>
      <c r="F12" s="129"/>
    </row>
    <row r="13" spans="2:6" ht="14.25" customHeight="1">
      <c r="B13" s="108" t="s">
        <v>23</v>
      </c>
      <c r="C13" s="107" t="s">
        <v>44</v>
      </c>
      <c r="D13" s="107"/>
      <c r="E13" s="107">
        <v>2164</v>
      </c>
      <c r="F13" s="107"/>
    </row>
    <row r="14" spans="2:6" ht="14.25" customHeight="1">
      <c r="B14" s="108" t="s">
        <v>24</v>
      </c>
      <c r="C14" s="107" t="s">
        <v>141</v>
      </c>
      <c r="D14" s="107">
        <v>2154</v>
      </c>
      <c r="E14" s="107"/>
      <c r="F14" s="107"/>
    </row>
    <row r="15" spans="2:6" ht="14.25" customHeight="1">
      <c r="B15" s="108" t="s">
        <v>25</v>
      </c>
      <c r="C15" s="107" t="s">
        <v>89</v>
      </c>
      <c r="D15" s="107"/>
      <c r="E15" s="107"/>
      <c r="F15" s="107">
        <v>2125</v>
      </c>
    </row>
    <row r="16" spans="2:6" ht="14.25" customHeight="1">
      <c r="B16" s="108" t="s">
        <v>26</v>
      </c>
      <c r="C16" s="107" t="s">
        <v>43</v>
      </c>
      <c r="D16" s="107"/>
      <c r="E16" s="107"/>
      <c r="F16" s="107">
        <v>2111</v>
      </c>
    </row>
    <row r="17" spans="2:6" ht="14.25" customHeight="1">
      <c r="B17" s="108" t="s">
        <v>27</v>
      </c>
      <c r="C17" s="128" t="s">
        <v>45</v>
      </c>
      <c r="D17" s="128"/>
      <c r="E17" s="128">
        <v>2079</v>
      </c>
      <c r="F17" s="128">
        <v>2046</v>
      </c>
    </row>
    <row r="18" spans="2:6" ht="14.25" customHeight="1">
      <c r="B18" s="108" t="s">
        <v>28</v>
      </c>
      <c r="C18" s="128" t="s">
        <v>165</v>
      </c>
      <c r="D18" s="128">
        <v>2072</v>
      </c>
      <c r="E18" s="128"/>
      <c r="F18" s="128"/>
    </row>
    <row r="19" spans="2:6" ht="14.25" customHeight="1">
      <c r="B19" s="108" t="s">
        <v>29</v>
      </c>
      <c r="C19" s="128" t="s">
        <v>161</v>
      </c>
      <c r="D19" s="128">
        <v>2065</v>
      </c>
      <c r="E19" s="128"/>
      <c r="F19" s="128"/>
    </row>
    <row r="20" spans="2:6" ht="14.25" customHeight="1">
      <c r="B20" s="108" t="s">
        <v>30</v>
      </c>
      <c r="C20" s="107" t="s">
        <v>46</v>
      </c>
      <c r="D20" s="107"/>
      <c r="E20" s="107">
        <v>2040</v>
      </c>
      <c r="F20" s="107"/>
    </row>
    <row r="21" spans="2:6" ht="14.25" customHeight="1">
      <c r="B21" s="112" t="s">
        <v>31</v>
      </c>
      <c r="C21" s="113" t="s">
        <v>49</v>
      </c>
      <c r="D21" s="113">
        <v>2016</v>
      </c>
      <c r="E21" s="113">
        <v>1994</v>
      </c>
      <c r="F21" s="113">
        <v>2006</v>
      </c>
    </row>
    <row r="22" spans="2:6" ht="14.25" customHeight="1">
      <c r="B22" s="108" t="s">
        <v>32</v>
      </c>
      <c r="C22" s="107" t="s">
        <v>47</v>
      </c>
      <c r="D22" s="107"/>
      <c r="E22" s="107">
        <v>2009</v>
      </c>
      <c r="F22" s="107"/>
    </row>
    <row r="23" spans="2:6" ht="14.25" customHeight="1">
      <c r="B23" s="108" t="s">
        <v>33</v>
      </c>
      <c r="C23" s="107" t="s">
        <v>48</v>
      </c>
      <c r="D23" s="107"/>
      <c r="E23" s="107">
        <v>1999</v>
      </c>
      <c r="F23" s="107"/>
    </row>
    <row r="24" spans="2:6" ht="14.25" customHeight="1">
      <c r="B24" s="108" t="s">
        <v>34</v>
      </c>
      <c r="C24" s="128" t="s">
        <v>50</v>
      </c>
      <c r="D24" s="128"/>
      <c r="E24" s="128">
        <v>1983</v>
      </c>
      <c r="F24" s="128">
        <v>1994</v>
      </c>
    </row>
    <row r="25" spans="2:6" ht="14.25" customHeight="1">
      <c r="B25" s="108" t="s">
        <v>35</v>
      </c>
      <c r="C25" s="128" t="s">
        <v>142</v>
      </c>
      <c r="D25" s="128">
        <v>1962</v>
      </c>
      <c r="E25" s="113"/>
      <c r="F25" s="113"/>
    </row>
    <row r="26" spans="2:6" ht="14.25" customHeight="1">
      <c r="B26" s="112" t="s">
        <v>36</v>
      </c>
      <c r="C26" s="113" t="s">
        <v>51</v>
      </c>
      <c r="D26" s="113">
        <v>1940</v>
      </c>
      <c r="E26" s="113">
        <v>1918</v>
      </c>
      <c r="F26" s="113">
        <v>1899</v>
      </c>
    </row>
    <row r="27" spans="2:6" ht="14.25" customHeight="1">
      <c r="B27" s="108" t="s">
        <v>37</v>
      </c>
      <c r="C27" s="107" t="s">
        <v>71</v>
      </c>
      <c r="D27" s="107">
        <v>1832</v>
      </c>
      <c r="E27" s="107">
        <v>1648</v>
      </c>
      <c r="F27" s="113"/>
    </row>
    <row r="28" spans="2:6" ht="14.25" customHeight="1">
      <c r="B28" s="112" t="s">
        <v>38</v>
      </c>
      <c r="C28" s="113" t="s">
        <v>54</v>
      </c>
      <c r="D28" s="113">
        <v>1793</v>
      </c>
      <c r="E28" s="113">
        <v>1788</v>
      </c>
      <c r="F28" s="113">
        <v>1788</v>
      </c>
    </row>
    <row r="29" spans="2:6" ht="14.25" customHeight="1">
      <c r="B29" s="108" t="s">
        <v>39</v>
      </c>
      <c r="C29" s="128" t="s">
        <v>52</v>
      </c>
      <c r="D29" s="128"/>
      <c r="E29" s="128">
        <v>1754</v>
      </c>
      <c r="F29" s="128">
        <v>1835</v>
      </c>
    </row>
    <row r="30" spans="2:6" ht="14.25" customHeight="1">
      <c r="B30" s="112" t="s">
        <v>40</v>
      </c>
      <c r="C30" s="113" t="s">
        <v>53</v>
      </c>
      <c r="D30" s="113">
        <v>1724</v>
      </c>
      <c r="E30" s="113">
        <v>1721</v>
      </c>
      <c r="F30" s="113">
        <v>1635</v>
      </c>
    </row>
    <row r="31" spans="2:6" ht="14.25" customHeight="1">
      <c r="B31" s="108" t="s">
        <v>41</v>
      </c>
      <c r="C31" s="107" t="s">
        <v>69</v>
      </c>
      <c r="D31" s="107">
        <v>1531</v>
      </c>
      <c r="E31" s="107">
        <v>1707</v>
      </c>
      <c r="F31" s="107"/>
    </row>
    <row r="32" spans="2:6" ht="14.25" customHeight="1">
      <c r="B32" s="108" t="s">
        <v>42</v>
      </c>
      <c r="C32" s="107" t="s">
        <v>58</v>
      </c>
      <c r="D32" s="107">
        <v>1699</v>
      </c>
      <c r="E32" s="107">
        <v>1653</v>
      </c>
      <c r="F32" s="107"/>
    </row>
    <row r="33" spans="2:6" ht="14.25" customHeight="1">
      <c r="B33" s="108" t="s">
        <v>67</v>
      </c>
      <c r="C33" s="107" t="s">
        <v>88</v>
      </c>
      <c r="D33" s="107"/>
      <c r="E33" s="107"/>
      <c r="F33" s="107">
        <v>1672</v>
      </c>
    </row>
    <row r="34" spans="2:6" ht="14.25" customHeight="1">
      <c r="B34" s="112" t="s">
        <v>68</v>
      </c>
      <c r="C34" s="113" t="s">
        <v>56</v>
      </c>
      <c r="D34" s="113">
        <v>1649</v>
      </c>
      <c r="E34" s="113">
        <v>1657</v>
      </c>
      <c r="F34" s="113">
        <v>1652</v>
      </c>
    </row>
    <row r="35" spans="2:6" ht="14.25" customHeight="1">
      <c r="B35" s="108" t="s">
        <v>72</v>
      </c>
      <c r="C35" s="128" t="s">
        <v>153</v>
      </c>
      <c r="D35" s="128">
        <v>1633</v>
      </c>
      <c r="E35" s="113"/>
      <c r="F35" s="113"/>
    </row>
    <row r="36" spans="2:6" ht="14.25" customHeight="1">
      <c r="B36" s="112" t="s">
        <v>92</v>
      </c>
      <c r="C36" s="113" t="s">
        <v>59</v>
      </c>
      <c r="D36" s="113">
        <v>1582</v>
      </c>
      <c r="E36" s="113">
        <v>1572</v>
      </c>
      <c r="F36" s="114" t="s">
        <v>20</v>
      </c>
    </row>
    <row r="37" spans="2:6" ht="14.25" customHeight="1">
      <c r="B37" s="108" t="s">
        <v>93</v>
      </c>
      <c r="C37" s="128" t="s">
        <v>143</v>
      </c>
      <c r="D37" s="128">
        <v>1557</v>
      </c>
      <c r="E37" s="113"/>
      <c r="F37" s="114"/>
    </row>
    <row r="38" spans="2:6" ht="14.25" customHeight="1">
      <c r="B38" s="112" t="s">
        <v>94</v>
      </c>
      <c r="C38" s="113" t="s">
        <v>60</v>
      </c>
      <c r="D38" s="113">
        <v>1555</v>
      </c>
      <c r="E38" s="113">
        <v>1551</v>
      </c>
      <c r="F38" s="113">
        <v>1573</v>
      </c>
    </row>
    <row r="39" spans="2:6" ht="14.25" customHeight="1">
      <c r="B39" s="112" t="s">
        <v>144</v>
      </c>
      <c r="C39" s="113" t="s">
        <v>70</v>
      </c>
      <c r="D39" s="113">
        <v>1442</v>
      </c>
      <c r="E39" s="113">
        <v>1450</v>
      </c>
      <c r="F39" s="114" t="s">
        <v>20</v>
      </c>
    </row>
    <row r="40" spans="2:6" ht="14.25" customHeight="1">
      <c r="B40" s="112" t="s">
        <v>145</v>
      </c>
      <c r="C40" s="113" t="s">
        <v>61</v>
      </c>
      <c r="D40" s="113">
        <v>1400</v>
      </c>
      <c r="E40" s="113">
        <v>1401</v>
      </c>
      <c r="F40" s="113">
        <v>1415</v>
      </c>
    </row>
    <row r="41" spans="2:6" ht="14.25" customHeight="1">
      <c r="B41" s="108" t="s">
        <v>146</v>
      </c>
      <c r="C41" s="107" t="s">
        <v>62</v>
      </c>
      <c r="D41" s="109" t="s">
        <v>20</v>
      </c>
      <c r="E41" s="109" t="s">
        <v>20</v>
      </c>
      <c r="F41" s="107"/>
    </row>
    <row r="42" spans="2:6" ht="14.25" customHeight="1">
      <c r="B42" s="134" t="s">
        <v>154</v>
      </c>
      <c r="C42" s="107" t="s">
        <v>90</v>
      </c>
      <c r="D42" s="107"/>
      <c r="E42" s="108"/>
      <c r="F42" s="109" t="s">
        <v>20</v>
      </c>
    </row>
    <row r="43" spans="2:6" ht="14.25" customHeight="1">
      <c r="B43" s="112" t="s">
        <v>162</v>
      </c>
      <c r="C43" s="113" t="s">
        <v>57</v>
      </c>
      <c r="D43" s="114" t="s">
        <v>20</v>
      </c>
      <c r="E43" s="114" t="s">
        <v>20</v>
      </c>
      <c r="F43" s="114" t="s">
        <v>20</v>
      </c>
    </row>
    <row r="44" spans="2:6" ht="15">
      <c r="B44" s="134" t="s">
        <v>166</v>
      </c>
      <c r="C44" s="107" t="s">
        <v>55</v>
      </c>
      <c r="D44" s="107"/>
      <c r="E44" s="107"/>
      <c r="F44" s="109" t="s">
        <v>20</v>
      </c>
    </row>
    <row r="45" spans="2:6" ht="15">
      <c r="B45" s="134" t="s">
        <v>168</v>
      </c>
      <c r="C45" s="107" t="s">
        <v>167</v>
      </c>
      <c r="D45" s="109" t="s">
        <v>20</v>
      </c>
      <c r="E45" s="107"/>
      <c r="F45" s="109"/>
    </row>
    <row r="46" spans="2:6" ht="15">
      <c r="B46" s="134" t="s">
        <v>199</v>
      </c>
      <c r="C46" s="107" t="s">
        <v>196</v>
      </c>
      <c r="D46" s="109" t="s">
        <v>20</v>
      </c>
      <c r="E46" s="107"/>
      <c r="F46" s="10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O16" sqref="O16"/>
    </sheetView>
  </sheetViews>
  <sheetFormatPr defaultColWidth="9.140625" defaultRowHeight="15"/>
  <cols>
    <col min="2" max="11" width="5.8515625" style="0" customWidth="1"/>
  </cols>
  <sheetData>
    <row r="1" ht="17.25">
      <c r="B1" s="217" t="s">
        <v>203</v>
      </c>
    </row>
    <row r="2" ht="8.25" customHeight="1" thickBot="1"/>
    <row r="3" spans="2:11" s="226" customFormat="1" ht="21" customHeight="1" thickBot="1">
      <c r="B3" s="224" t="s">
        <v>204</v>
      </c>
      <c r="C3" s="225" t="s">
        <v>202</v>
      </c>
      <c r="D3" s="224" t="s">
        <v>204</v>
      </c>
      <c r="E3" s="225" t="s">
        <v>202</v>
      </c>
      <c r="F3" s="224" t="s">
        <v>204</v>
      </c>
      <c r="G3" s="225" t="s">
        <v>202</v>
      </c>
      <c r="H3" s="224" t="s">
        <v>204</v>
      </c>
      <c r="I3" s="225" t="s">
        <v>202</v>
      </c>
      <c r="J3" s="224" t="s">
        <v>204</v>
      </c>
      <c r="K3" s="225" t="s">
        <v>202</v>
      </c>
    </row>
    <row r="4" spans="2:11" ht="15.75" thickBot="1">
      <c r="B4" s="218">
        <v>100</v>
      </c>
      <c r="C4" s="219">
        <v>766</v>
      </c>
      <c r="D4" s="218">
        <v>80</v>
      </c>
      <c r="E4" s="219">
        <v>240</v>
      </c>
      <c r="F4" s="218">
        <v>60</v>
      </c>
      <c r="G4" s="219">
        <v>72</v>
      </c>
      <c r="H4" s="218">
        <v>40</v>
      </c>
      <c r="I4" s="219">
        <v>-72</v>
      </c>
      <c r="J4" s="218">
        <v>20</v>
      </c>
      <c r="K4" s="219">
        <v>-240</v>
      </c>
    </row>
    <row r="5" spans="2:11" ht="15.75" thickBot="1">
      <c r="B5" s="220">
        <v>99</v>
      </c>
      <c r="C5" s="221">
        <v>677</v>
      </c>
      <c r="D5" s="220">
        <v>79</v>
      </c>
      <c r="E5" s="221">
        <v>230</v>
      </c>
      <c r="F5" s="220">
        <v>59</v>
      </c>
      <c r="G5" s="221">
        <v>65</v>
      </c>
      <c r="H5" s="220">
        <v>39</v>
      </c>
      <c r="I5" s="221">
        <v>-80</v>
      </c>
      <c r="J5" s="220">
        <v>19</v>
      </c>
      <c r="K5" s="221">
        <v>-251</v>
      </c>
    </row>
    <row r="6" spans="2:11" ht="15.75" thickBot="1">
      <c r="B6" s="220">
        <v>98</v>
      </c>
      <c r="C6" s="221">
        <v>589</v>
      </c>
      <c r="D6" s="220">
        <v>78</v>
      </c>
      <c r="E6" s="221">
        <v>220</v>
      </c>
      <c r="F6" s="220">
        <v>58</v>
      </c>
      <c r="G6" s="221">
        <v>57</v>
      </c>
      <c r="H6" s="220">
        <v>38</v>
      </c>
      <c r="I6" s="221">
        <v>-87</v>
      </c>
      <c r="J6" s="220">
        <v>18</v>
      </c>
      <c r="K6" s="221">
        <v>-262</v>
      </c>
    </row>
    <row r="7" spans="2:11" ht="15.75" thickBot="1">
      <c r="B7" s="220">
        <v>97</v>
      </c>
      <c r="C7" s="221">
        <v>538</v>
      </c>
      <c r="D7" s="220">
        <v>77</v>
      </c>
      <c r="E7" s="221">
        <v>211</v>
      </c>
      <c r="F7" s="220">
        <v>57</v>
      </c>
      <c r="G7" s="221">
        <v>50</v>
      </c>
      <c r="H7" s="220">
        <v>37</v>
      </c>
      <c r="I7" s="221">
        <v>-95</v>
      </c>
      <c r="J7" s="220">
        <v>17</v>
      </c>
      <c r="K7" s="221">
        <v>-273</v>
      </c>
    </row>
    <row r="8" spans="2:11" ht="15.75" thickBot="1">
      <c r="B8" s="220">
        <v>96</v>
      </c>
      <c r="C8" s="221">
        <v>501</v>
      </c>
      <c r="D8" s="220">
        <v>76</v>
      </c>
      <c r="E8" s="221">
        <v>202</v>
      </c>
      <c r="F8" s="220">
        <v>56</v>
      </c>
      <c r="G8" s="221">
        <v>43</v>
      </c>
      <c r="H8" s="220">
        <v>36</v>
      </c>
      <c r="I8" s="221">
        <v>-102</v>
      </c>
      <c r="J8" s="220">
        <v>16</v>
      </c>
      <c r="K8" s="221">
        <v>-284</v>
      </c>
    </row>
    <row r="9" spans="2:11" ht="15.75" thickBot="1">
      <c r="B9" s="220">
        <v>95</v>
      </c>
      <c r="C9" s="221">
        <v>470</v>
      </c>
      <c r="D9" s="220">
        <v>75</v>
      </c>
      <c r="E9" s="221">
        <v>193</v>
      </c>
      <c r="F9" s="220">
        <v>55</v>
      </c>
      <c r="G9" s="221">
        <v>36</v>
      </c>
      <c r="H9" s="220">
        <v>35</v>
      </c>
      <c r="I9" s="221">
        <v>-110</v>
      </c>
      <c r="J9" s="220">
        <v>15</v>
      </c>
      <c r="K9" s="221">
        <v>-296</v>
      </c>
    </row>
    <row r="10" spans="2:11" ht="15.75" thickBot="1">
      <c r="B10" s="220">
        <v>94</v>
      </c>
      <c r="C10" s="221">
        <v>444</v>
      </c>
      <c r="D10" s="220">
        <v>74</v>
      </c>
      <c r="E10" s="221">
        <v>184</v>
      </c>
      <c r="F10" s="220">
        <v>54</v>
      </c>
      <c r="G10" s="221">
        <v>29</v>
      </c>
      <c r="H10" s="220">
        <v>34</v>
      </c>
      <c r="I10" s="221">
        <v>-117</v>
      </c>
      <c r="J10" s="220">
        <v>14</v>
      </c>
      <c r="K10" s="221">
        <v>-309</v>
      </c>
    </row>
    <row r="11" spans="2:11" ht="15.75" thickBot="1">
      <c r="B11" s="220">
        <v>93</v>
      </c>
      <c r="C11" s="221">
        <v>422</v>
      </c>
      <c r="D11" s="220">
        <v>73</v>
      </c>
      <c r="E11" s="221">
        <v>175</v>
      </c>
      <c r="F11" s="220">
        <v>53</v>
      </c>
      <c r="G11" s="221">
        <v>21</v>
      </c>
      <c r="H11" s="220">
        <v>33</v>
      </c>
      <c r="I11" s="221">
        <v>-125</v>
      </c>
      <c r="J11" s="220">
        <v>13</v>
      </c>
      <c r="K11" s="221">
        <v>-322</v>
      </c>
    </row>
    <row r="12" spans="2:11" ht="15.75" thickBot="1">
      <c r="B12" s="220">
        <v>92</v>
      </c>
      <c r="C12" s="221">
        <v>401</v>
      </c>
      <c r="D12" s="220">
        <v>72</v>
      </c>
      <c r="E12" s="221">
        <v>166</v>
      </c>
      <c r="F12" s="220">
        <v>52</v>
      </c>
      <c r="G12" s="221">
        <v>14</v>
      </c>
      <c r="H12" s="220">
        <v>32</v>
      </c>
      <c r="I12" s="221">
        <v>-133</v>
      </c>
      <c r="J12" s="220">
        <v>12</v>
      </c>
      <c r="K12" s="221">
        <v>-336</v>
      </c>
    </row>
    <row r="13" spans="2:11" ht="15.75" thickBot="1">
      <c r="B13" s="220">
        <v>91</v>
      </c>
      <c r="C13" s="221">
        <v>383</v>
      </c>
      <c r="D13" s="220">
        <v>71</v>
      </c>
      <c r="E13" s="221">
        <v>158</v>
      </c>
      <c r="F13" s="220">
        <v>51</v>
      </c>
      <c r="G13" s="221">
        <v>7</v>
      </c>
      <c r="H13" s="220">
        <v>31</v>
      </c>
      <c r="I13" s="221">
        <v>-141</v>
      </c>
      <c r="J13" s="220">
        <v>11</v>
      </c>
      <c r="K13" s="221">
        <v>-351</v>
      </c>
    </row>
    <row r="14" spans="2:11" ht="15.75" thickBot="1">
      <c r="B14" s="220">
        <v>90</v>
      </c>
      <c r="C14" s="221">
        <v>368</v>
      </c>
      <c r="D14" s="220">
        <v>70</v>
      </c>
      <c r="E14" s="221">
        <v>149</v>
      </c>
      <c r="F14" s="220">
        <v>50</v>
      </c>
      <c r="G14" s="221">
        <v>0</v>
      </c>
      <c r="H14" s="220">
        <v>30</v>
      </c>
      <c r="I14" s="221">
        <v>-149</v>
      </c>
      <c r="J14" s="220">
        <v>10</v>
      </c>
      <c r="K14" s="221">
        <v>-366</v>
      </c>
    </row>
    <row r="15" spans="2:11" ht="15.75" thickBot="1">
      <c r="B15" s="220">
        <v>89</v>
      </c>
      <c r="C15" s="221">
        <v>351</v>
      </c>
      <c r="D15" s="220">
        <v>69</v>
      </c>
      <c r="E15" s="221">
        <v>141</v>
      </c>
      <c r="F15" s="220">
        <v>49</v>
      </c>
      <c r="G15" s="221">
        <v>-7</v>
      </c>
      <c r="H15" s="220">
        <v>29</v>
      </c>
      <c r="I15" s="221">
        <v>-158</v>
      </c>
      <c r="J15" s="220">
        <v>9</v>
      </c>
      <c r="K15" s="221">
        <v>-383</v>
      </c>
    </row>
    <row r="16" spans="2:11" ht="15.75" thickBot="1">
      <c r="B16" s="220">
        <v>88</v>
      </c>
      <c r="C16" s="221">
        <v>336</v>
      </c>
      <c r="D16" s="220">
        <v>68</v>
      </c>
      <c r="E16" s="221">
        <v>133</v>
      </c>
      <c r="F16" s="220">
        <v>48</v>
      </c>
      <c r="G16" s="221">
        <v>-14</v>
      </c>
      <c r="H16" s="220">
        <v>28</v>
      </c>
      <c r="I16" s="221">
        <v>-166</v>
      </c>
      <c r="J16" s="220">
        <v>8</v>
      </c>
      <c r="K16" s="221">
        <v>-401</v>
      </c>
    </row>
    <row r="17" spans="2:11" ht="15.75" thickBot="1">
      <c r="B17" s="220">
        <v>87</v>
      </c>
      <c r="C17" s="221">
        <v>322</v>
      </c>
      <c r="D17" s="220">
        <v>67</v>
      </c>
      <c r="E17" s="221">
        <v>125</v>
      </c>
      <c r="F17" s="220">
        <v>47</v>
      </c>
      <c r="G17" s="221">
        <v>-21</v>
      </c>
      <c r="H17" s="220">
        <v>27</v>
      </c>
      <c r="I17" s="221">
        <v>-175</v>
      </c>
      <c r="J17" s="220">
        <v>7</v>
      </c>
      <c r="K17" s="221">
        <v>-422</v>
      </c>
    </row>
    <row r="18" spans="2:11" ht="15.75" thickBot="1">
      <c r="B18" s="220">
        <v>86</v>
      </c>
      <c r="C18" s="221">
        <v>309</v>
      </c>
      <c r="D18" s="220">
        <v>66</v>
      </c>
      <c r="E18" s="221">
        <v>117</v>
      </c>
      <c r="F18" s="220">
        <v>46</v>
      </c>
      <c r="G18" s="221">
        <v>-29</v>
      </c>
      <c r="H18" s="220">
        <v>26</v>
      </c>
      <c r="I18" s="221">
        <v>-184</v>
      </c>
      <c r="J18" s="220">
        <v>6</v>
      </c>
      <c r="K18" s="221">
        <v>-444</v>
      </c>
    </row>
    <row r="19" spans="2:11" ht="15.75" thickBot="1">
      <c r="B19" s="220">
        <v>85</v>
      </c>
      <c r="C19" s="221">
        <v>296</v>
      </c>
      <c r="D19" s="220">
        <v>65</v>
      </c>
      <c r="E19" s="221">
        <v>110</v>
      </c>
      <c r="F19" s="220">
        <v>45</v>
      </c>
      <c r="G19" s="221">
        <v>-36</v>
      </c>
      <c r="H19" s="220">
        <v>25</v>
      </c>
      <c r="I19" s="221">
        <v>-193</v>
      </c>
      <c r="J19" s="220">
        <v>5</v>
      </c>
      <c r="K19" s="221">
        <v>-470</v>
      </c>
    </row>
    <row r="20" spans="2:11" ht="15.75" thickBot="1">
      <c r="B20" s="220">
        <v>84</v>
      </c>
      <c r="C20" s="221">
        <v>284</v>
      </c>
      <c r="D20" s="220">
        <v>64</v>
      </c>
      <c r="E20" s="221">
        <v>102</v>
      </c>
      <c r="F20" s="220">
        <v>44</v>
      </c>
      <c r="G20" s="221">
        <v>-43</v>
      </c>
      <c r="H20" s="220">
        <v>24</v>
      </c>
      <c r="I20" s="221">
        <v>-202</v>
      </c>
      <c r="J20" s="220">
        <v>4</v>
      </c>
      <c r="K20" s="221">
        <v>-501</v>
      </c>
    </row>
    <row r="21" spans="2:11" ht="15.75" thickBot="1">
      <c r="B21" s="220">
        <v>83</v>
      </c>
      <c r="C21" s="221">
        <v>273</v>
      </c>
      <c r="D21" s="220">
        <v>63</v>
      </c>
      <c r="E21" s="221">
        <v>95</v>
      </c>
      <c r="F21" s="220">
        <v>43</v>
      </c>
      <c r="G21" s="221">
        <v>-50</v>
      </c>
      <c r="H21" s="220">
        <v>23</v>
      </c>
      <c r="I21" s="221">
        <v>-211</v>
      </c>
      <c r="J21" s="220">
        <v>3</v>
      </c>
      <c r="K21" s="221">
        <v>-538</v>
      </c>
    </row>
    <row r="22" spans="2:11" ht="15.75" thickBot="1">
      <c r="B22" s="220">
        <v>82</v>
      </c>
      <c r="C22" s="221">
        <v>262</v>
      </c>
      <c r="D22" s="220">
        <v>62</v>
      </c>
      <c r="E22" s="221">
        <v>87</v>
      </c>
      <c r="F22" s="220">
        <v>42</v>
      </c>
      <c r="G22" s="221">
        <v>-57</v>
      </c>
      <c r="H22" s="220">
        <v>22</v>
      </c>
      <c r="I22" s="221">
        <v>-220</v>
      </c>
      <c r="J22" s="220">
        <v>2</v>
      </c>
      <c r="K22" s="221">
        <v>-589</v>
      </c>
    </row>
    <row r="23" spans="2:11" ht="15.75" thickBot="1">
      <c r="B23" s="220">
        <v>81</v>
      </c>
      <c r="C23" s="221">
        <v>251</v>
      </c>
      <c r="D23" s="220">
        <v>61</v>
      </c>
      <c r="E23" s="221">
        <v>80</v>
      </c>
      <c r="F23" s="220">
        <v>41</v>
      </c>
      <c r="G23" s="221">
        <v>-65</v>
      </c>
      <c r="H23" s="220">
        <v>21</v>
      </c>
      <c r="I23" s="221">
        <v>-230</v>
      </c>
      <c r="J23" s="220">
        <v>1</v>
      </c>
      <c r="K23" s="221">
        <v>-677</v>
      </c>
    </row>
    <row r="24" spans="2:11" ht="15.75" thickBot="1">
      <c r="B24" s="222"/>
      <c r="C24" s="223"/>
      <c r="D24" s="222"/>
      <c r="E24" s="223"/>
      <c r="F24" s="222"/>
      <c r="G24" s="223"/>
      <c r="H24" s="222"/>
      <c r="I24" s="223"/>
      <c r="J24" s="222">
        <v>0</v>
      </c>
      <c r="K24" s="223">
        <v>-766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2012-02-21T21:42:50Z</cp:lastPrinted>
  <dcterms:created xsi:type="dcterms:W3CDTF">2010-12-08T20:18:01Z</dcterms:created>
  <dcterms:modified xsi:type="dcterms:W3CDTF">2012-02-22T08:51:53Z</dcterms:modified>
  <cp:category/>
  <cp:version/>
  <cp:contentType/>
  <cp:contentStatus/>
</cp:coreProperties>
</file>