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35" windowWidth="16260" windowHeight="6795"/>
  </bookViews>
  <sheets>
    <sheet name="Podle pořadí" sheetId="1" r:id="rId1"/>
    <sheet name="Podle ELO" sheetId="2" r:id="rId2"/>
    <sheet name="Losování" sheetId="4" r:id="rId3"/>
    <sheet name="Tabulka" sheetId="3" r:id="rId4"/>
    <sheet name="Ceny" sheetId="5" r:id="rId5"/>
    <sheet name="History" sheetId="7" r:id="rId6"/>
    <sheet name="ELO" sheetId="8" r:id="rId7"/>
    <sheet name="Tab.D(P)" sheetId="9" r:id="rId8"/>
  </sheets>
  <calcPr calcId="145621"/>
</workbook>
</file>

<file path=xl/calcChain.xml><?xml version="1.0" encoding="utf-8"?>
<calcChain xmlns="http://schemas.openxmlformats.org/spreadsheetml/2006/main">
  <c r="N18" i="8" l="1"/>
  <c r="O18" i="8" s="1"/>
  <c r="N20" i="8"/>
  <c r="O20" i="8" s="1"/>
  <c r="N22" i="8"/>
  <c r="O22" i="8" s="1"/>
  <c r="N24" i="8"/>
  <c r="O24" i="8" s="1"/>
  <c r="N26" i="8"/>
  <c r="O26" i="8" s="1"/>
  <c r="W43" i="3"/>
  <c r="W41" i="3"/>
  <c r="P43" i="8" s="1"/>
  <c r="W39" i="3"/>
  <c r="P41" i="8" s="1"/>
  <c r="W37" i="3"/>
  <c r="P39" i="8" s="1"/>
  <c r="W35" i="3"/>
  <c r="P37" i="8" s="1"/>
  <c r="W33" i="3"/>
  <c r="P35" i="8" s="1"/>
  <c r="W31" i="3"/>
  <c r="P33" i="8" s="1"/>
  <c r="W29" i="3"/>
  <c r="P31" i="8" s="1"/>
  <c r="W27" i="3"/>
  <c r="P26" i="8" s="1"/>
  <c r="W25" i="3"/>
  <c r="P24" i="8" s="1"/>
  <c r="W23" i="3"/>
  <c r="P22" i="8" s="1"/>
  <c r="W21" i="3"/>
  <c r="P20" i="8" s="1"/>
  <c r="W19" i="3"/>
  <c r="P18" i="8" s="1"/>
  <c r="W17" i="3"/>
  <c r="W15" i="3"/>
  <c r="P14" i="8" s="1"/>
  <c r="W13" i="3"/>
  <c r="W11" i="3"/>
  <c r="P10" i="8" s="1"/>
  <c r="W9" i="3"/>
  <c r="P8" i="8" s="1"/>
  <c r="A43" i="2"/>
  <c r="N43" i="8"/>
  <c r="O43" i="8" s="1"/>
  <c r="S43" i="8" s="1"/>
  <c r="AC39" i="2" s="1"/>
  <c r="N41" i="8"/>
  <c r="O41" i="8" s="1"/>
  <c r="S41" i="8" s="1"/>
  <c r="AC37" i="2" s="1"/>
  <c r="N39" i="8"/>
  <c r="O39" i="8" s="1"/>
  <c r="S39" i="8" s="1"/>
  <c r="AC35" i="2" s="1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V25" i="3" s="1"/>
  <c r="U24" i="3"/>
  <c r="U23" i="3"/>
  <c r="V23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V9" i="3" s="1"/>
  <c r="G6" i="5"/>
  <c r="G7" i="5" s="1"/>
  <c r="N37" i="8"/>
  <c r="O37" i="8" s="1"/>
  <c r="S37" i="8" s="1"/>
  <c r="AC33" i="2" s="1"/>
  <c r="P12" i="8"/>
  <c r="P16" i="8"/>
  <c r="N10" i="8"/>
  <c r="O10" i="8" s="1"/>
  <c r="N12" i="8"/>
  <c r="N14" i="8"/>
  <c r="O14" i="8" s="1"/>
  <c r="N16" i="8"/>
  <c r="O16" i="8" s="1"/>
  <c r="N31" i="8"/>
  <c r="O31" i="8" s="1"/>
  <c r="S31" i="8" s="1"/>
  <c r="AC27" i="2" s="1"/>
  <c r="N33" i="8"/>
  <c r="O33" i="8" s="1"/>
  <c r="S33" i="8" s="1"/>
  <c r="AC29" i="2" s="1"/>
  <c r="N35" i="8"/>
  <c r="O35" i="8" s="1"/>
  <c r="S35" i="8" s="1"/>
  <c r="AC31" i="2" s="1"/>
  <c r="N8" i="8"/>
  <c r="O8" i="8" s="1"/>
  <c r="AA44" i="1"/>
  <c r="AA45" i="1"/>
  <c r="Y44" i="1"/>
  <c r="Y45" i="1"/>
  <c r="W44" i="1"/>
  <c r="W45" i="1"/>
  <c r="U44" i="1"/>
  <c r="U45" i="1"/>
  <c r="S45" i="1"/>
  <c r="S44" i="1"/>
  <c r="L18" i="5"/>
  <c r="O18" i="5" s="1"/>
  <c r="G18" i="5"/>
  <c r="C18" i="5"/>
  <c r="Q44" i="1"/>
  <c r="Q45" i="1"/>
  <c r="I44" i="1"/>
  <c r="K44" i="1"/>
  <c r="M44" i="1"/>
  <c r="O44" i="1"/>
  <c r="I45" i="1"/>
  <c r="K45" i="1"/>
  <c r="M45" i="1"/>
  <c r="O45" i="1"/>
  <c r="G45" i="1"/>
  <c r="G44" i="1"/>
  <c r="F47" i="2"/>
  <c r="H47" i="2" s="1"/>
  <c r="V13" i="3"/>
  <c r="B42" i="1"/>
  <c r="O12" i="8"/>
  <c r="V21" i="3" l="1"/>
  <c r="R14" i="8"/>
  <c r="S14" i="8" s="1"/>
  <c r="AC12" i="2" s="1"/>
  <c r="V15" i="3"/>
  <c r="V33" i="3"/>
  <c r="V39" i="3"/>
  <c r="V41" i="3"/>
  <c r="V29" i="3"/>
  <c r="Q41" i="8"/>
  <c r="R16" i="8"/>
  <c r="S16" i="8" s="1"/>
  <c r="AC14" i="2" s="1"/>
  <c r="R24" i="8"/>
  <c r="S24" i="8" s="1"/>
  <c r="AC22" i="2" s="1"/>
  <c r="R20" i="8"/>
  <c r="S20" i="8" s="1"/>
  <c r="AC18" i="2" s="1"/>
  <c r="Q35" i="8"/>
  <c r="R10" i="8"/>
  <c r="S10" i="8" s="1"/>
  <c r="AC8" i="2" s="1"/>
  <c r="Q31" i="8"/>
  <c r="Q43" i="8"/>
  <c r="Q37" i="8"/>
  <c r="Q33" i="8"/>
  <c r="R26" i="8"/>
  <c r="S26" i="8" s="1"/>
  <c r="AC25" i="2" s="1"/>
  <c r="R22" i="8"/>
  <c r="S22" i="8" s="1"/>
  <c r="AC20" i="2" s="1"/>
  <c r="R18" i="8"/>
  <c r="S18" i="8" s="1"/>
  <c r="AC16" i="2" s="1"/>
  <c r="R12" i="8"/>
  <c r="S12" i="8" s="1"/>
  <c r="AC10" i="2" s="1"/>
  <c r="V43" i="3"/>
  <c r="V37" i="3"/>
  <c r="V31" i="3"/>
  <c r="V27" i="3"/>
  <c r="V19" i="3"/>
  <c r="V17" i="3"/>
  <c r="V35" i="3"/>
  <c r="V11" i="3"/>
  <c r="G46" i="1"/>
  <c r="J47" i="2"/>
  <c r="L47" i="2" s="1"/>
  <c r="M46" i="1" s="1"/>
  <c r="I46" i="1"/>
  <c r="Q39" i="8"/>
  <c r="R8" i="8"/>
  <c r="S8" i="8" s="1"/>
  <c r="AC6" i="2" s="1"/>
  <c r="K46" i="1" l="1"/>
  <c r="V46" i="3"/>
  <c r="N47" i="2"/>
  <c r="P47" i="2" s="1"/>
  <c r="O46" i="1" l="1"/>
  <c r="Q46" i="1"/>
  <c r="R47" i="2"/>
  <c r="S46" i="1" l="1"/>
  <c r="T47" i="2"/>
  <c r="U46" i="1" l="1"/>
  <c r="V47" i="2"/>
  <c r="W46" i="1" l="1"/>
  <c r="X47" i="2"/>
  <c r="Z47" i="2" l="1"/>
  <c r="AA46" i="1" s="1"/>
  <c r="Y46" i="1"/>
</calcChain>
</file>

<file path=xl/sharedStrings.xml><?xml version="1.0" encoding="utf-8"?>
<sst xmlns="http://schemas.openxmlformats.org/spreadsheetml/2006/main" count="710" uniqueCount="229">
  <si>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</si>
  <si>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</si>
  <si>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</si>
  <si>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</si>
  <si>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</si>
  <si>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</si>
  <si>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</si>
  <si>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</si>
  <si>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</si>
  <si>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</si>
  <si>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</si>
  <si>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</si>
  <si>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</si>
  <si>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</si>
  <si>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</si>
  <si>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</si>
  <si>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</si>
  <si>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</si>
  <si>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</si>
  <si>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</si>
  <si>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</si>
  <si>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</si>
  <si>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</si>
  <si>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</si>
  <si>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</si>
  <si>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</si>
  <si>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</si>
  <si>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</si>
  <si>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</si>
  <si>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</si>
  <si>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</si>
  <si>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</si>
  <si>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</si>
  <si>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</si>
  <si>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</si>
  <si>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</si>
  <si>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</si>
  <si>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</si>
  <si>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</si>
  <si>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</si>
  <si>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</si>
  <si>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</si>
  <si>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</si>
  <si>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</si>
  <si>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</si>
  <si>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</si>
  <si>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</si>
  <si>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</si>
  <si>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</si>
  <si>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</si>
  <si>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</si>
  <si>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</si>
  <si>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</si>
  <si>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</si>
  <si>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</si>
  <si>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</si>
  <si>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</si>
  <si>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</si>
  <si>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</si>
  <si>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</si>
  <si>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</si>
  <si>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</si>
  <si>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</si>
  <si>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</si>
  <si>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</si>
  <si>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</si>
  <si>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</si>
  <si>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</si>
  <si>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</si>
  <si>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</si>
  <si>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</si>
  <si>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</si>
  <si>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</si>
  <si>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</si>
  <si>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</si>
  <si>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</si>
  <si>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</si>
  <si>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</si>
  <si>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</si>
  <si>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</si>
  <si>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</si>
  <si>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</si>
  <si>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</si>
  <si>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</si>
  <si>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</si>
  <si>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</si>
  <si>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</si>
  <si>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</si>
  <si>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</si>
  <si>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</si>
  <si>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</si>
  <si>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</si>
  <si>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</si>
  <si>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</si>
  <si>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</si>
  <si>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</si>
  <si>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Čech</t>
  </si>
  <si>
    <t>Koval</t>
  </si>
  <si>
    <t>Bebek</t>
  </si>
  <si>
    <t>Ivan</t>
  </si>
  <si>
    <t>0 - 1</t>
  </si>
  <si>
    <t>1 - 0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</si>
  <si>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</si>
  <si>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</si>
  <si>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</si>
  <si>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</si>
  <si>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</si>
  <si>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</si>
  <si>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</si>
  <si>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</si>
  <si>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</si>
  <si>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</si>
  <si>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</si>
  <si>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</si>
  <si>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</si>
  <si>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</si>
  <si>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</si>
  <si>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</si>
  <si>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</si>
  <si>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</si>
  <si>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</si>
  <si>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</si>
  <si>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bez ELO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</si>
  <si>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</si>
  <si>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</si>
  <si>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</si>
  <si>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</si>
  <si>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</si>
  <si>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</si>
  <si>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</si>
  <si>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</si>
  <si>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</si>
  <si>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</si>
  <si>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</si>
  <si>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Body s ELO</t>
  </si>
  <si>
    <t>hráči</t>
  </si>
  <si>
    <t>Rozd.</t>
  </si>
  <si>
    <t>Kawulok Aleš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</si>
  <si>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</si>
  <si>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</si>
  <si>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</si>
  <si>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</si>
  <si>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</si>
  <si>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</si>
  <si>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</si>
  <si>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</si>
  <si>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</si>
  <si>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</si>
  <si>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</si>
  <si>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</si>
  <si>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</si>
  <si>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</si>
  <si>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</si>
  <si>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</si>
  <si>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</si>
  <si>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Vítěz OP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</si>
  <si>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</si>
  <si>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</si>
  <si>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</si>
  <si>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</si>
  <si>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</si>
  <si>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</si>
  <si>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</si>
  <si>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</si>
  <si>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</si>
  <si>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</si>
  <si>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</si>
  <si>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</si>
  <si>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</si>
  <si>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</si>
  <si>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2012 podzimní část</t>
  </si>
  <si>
    <t>Hraný jako OP jednotlivců.</t>
  </si>
  <si>
    <t>Benčo</t>
  </si>
  <si>
    <t>Štěpán</t>
  </si>
  <si>
    <t>Bilczewski</t>
  </si>
  <si>
    <t>Pavelek</t>
  </si>
  <si>
    <t>Chlebek</t>
  </si>
  <si>
    <t>Adamec</t>
  </si>
  <si>
    <t>Pavel</t>
  </si>
  <si>
    <t>Tomáš</t>
  </si>
  <si>
    <t>Kacper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</si>
  <si>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</si>
  <si>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</si>
  <si>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</si>
  <si>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</si>
  <si>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</si>
  <si>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</si>
  <si>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</si>
  <si>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</si>
  <si>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</si>
  <si>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</si>
  <si>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</si>
  <si>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</si>
  <si>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</si>
  <si>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Dotace z OV ŠS</t>
  </si>
  <si>
    <t>pro hráče s ELO nižším, nežli 2400. Nad tuto hodnotu je K=10</t>
  </si>
  <si>
    <t>Pro prvních 30 partií je K=30</t>
  </si>
  <si>
    <t>V turnaji hraném švýcarským systémem potřebují hráči bez ELO odehrát 9 partií, aby jim bylo vypočteno vlastní ELO.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</si>
  <si>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</si>
  <si>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</si>
  <si>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</si>
  <si>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 xml:space="preserve">1 - 0 </t>
  </si>
  <si>
    <t>Vaníček</t>
  </si>
  <si>
    <t>1/2</t>
  </si>
  <si>
    <t>Saforek</t>
  </si>
  <si>
    <t>Michal</t>
  </si>
  <si>
    <t>x</t>
  </si>
  <si>
    <t>Ficko</t>
  </si>
  <si>
    <t>Marián</t>
  </si>
  <si>
    <t>Ficko Marián</t>
  </si>
  <si>
    <t>41.</t>
  </si>
  <si>
    <t xml:space="preserve">Koval </t>
  </si>
  <si>
    <t>Kaňák</t>
  </si>
  <si>
    <t>Vladimír</t>
  </si>
  <si>
    <r>
      <rPr>
        <i/>
        <sz val="10"/>
        <color indexed="30"/>
        <rFont val="Calibri"/>
        <family val="2"/>
        <charset val="238"/>
      </rPr>
      <t xml:space="preserve">Polsko </t>
    </r>
    <r>
      <rPr>
        <i/>
        <sz val="12"/>
        <color indexed="30"/>
        <rFont val="Calibri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1714</t>
    </r>
  </si>
  <si>
    <r>
      <rPr>
        <i/>
        <sz val="10"/>
        <color indexed="30"/>
        <rFont val="Calibri"/>
        <family val="2"/>
        <charset val="238"/>
      </rPr>
      <t xml:space="preserve">Dobrá   </t>
    </r>
    <r>
      <rPr>
        <sz val="12"/>
        <color indexed="8"/>
        <rFont val="Calibri"/>
        <family val="2"/>
        <charset val="238"/>
      </rPr>
      <t>1401</t>
    </r>
  </si>
  <si>
    <t>bez FIDE ELO</t>
  </si>
  <si>
    <r>
      <rPr>
        <i/>
        <sz val="10"/>
        <color indexed="30"/>
        <rFont val="Calibri"/>
        <family val="2"/>
        <charset val="238"/>
      </rPr>
      <t>Brušperk</t>
    </r>
    <r>
      <rPr>
        <sz val="12"/>
        <color indexed="8"/>
        <rFont val="Calibri"/>
        <family val="2"/>
        <charset val="238"/>
      </rPr>
      <t xml:space="preserve"> bez ELO</t>
    </r>
  </si>
  <si>
    <t>Ficko Márian</t>
  </si>
  <si>
    <t>Kotouček</t>
  </si>
  <si>
    <t>Kotouček Jiří</t>
  </si>
  <si>
    <r>
      <rPr>
        <i/>
        <sz val="10"/>
        <color indexed="30"/>
        <rFont val="Calibri"/>
        <family val="2"/>
        <charset val="238"/>
      </rPr>
      <t xml:space="preserve">Baník Havířov </t>
    </r>
    <r>
      <rPr>
        <i/>
        <sz val="12"/>
        <color indexed="30"/>
        <rFont val="Calibri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1795</t>
    </r>
  </si>
  <si>
    <t>Jiří</t>
  </si>
  <si>
    <t>Průměr prvních 10 ratingovaných hráčů (z FRL)</t>
  </si>
  <si>
    <t>Průměr prvních 10 ratingovaných hráčů</t>
  </si>
  <si>
    <t>42.</t>
  </si>
  <si>
    <t>Kotouček  Jiří</t>
  </si>
  <si>
    <t>Pozn: pro získání nového ELO potřebuje hráč odehrát minimálně 9 partií proti hráčům se známým osobním koeficientem.</t>
  </si>
  <si>
    <t xml:space="preserve"> Ficko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</si>
</sst>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2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i/>
      <sz val="12"/>
      <color indexed="30"/>
      <name val="Calibri"/>
      <family val="2"/>
      <charset val="238"/>
    </font>
    <font>
      <i/>
      <sz val="10"/>
      <color indexed="3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rgb="FF333333"/>
      <name val="Arial"/>
      <family val="2"/>
      <charset val="238"/>
    </font>
    <font>
      <sz val="8"/>
      <color rgb="FF021F61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FEFEF"/>
      </left>
      <right style="medium">
        <color indexed="64"/>
      </right>
      <top/>
      <bottom style="medium">
        <color rgb="FFEFEFEF"/>
      </bottom>
      <diagonal/>
    </border>
    <border>
      <left style="medium">
        <color indexed="64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rgb="FFEFEFEF"/>
      </right>
      <top style="medium">
        <color rgb="FFEFEFEF"/>
      </top>
      <bottom style="medium">
        <color indexed="64"/>
      </bottom>
      <diagonal/>
    </border>
    <border>
      <left style="medium">
        <color rgb="FFEFEFEF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 style="medium">
        <color indexed="64"/>
      </left>
      <right style="medium">
        <color rgb="FFEFEFEF"/>
      </right>
      <top style="medium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5" fillId="0" borderId="7" xfId="0" applyNumberFormat="1" applyFont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164" fontId="5" fillId="2" borderId="9" xfId="0" applyNumberFormat="1" applyFont="1" applyFill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5" fillId="2" borderId="7" xfId="0" applyNumberFormat="1" applyFont="1" applyFill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0" xfId="0" applyNumberFormat="1" applyFont="1" applyBorder="1"/>
    <xf numFmtId="164" fontId="8" fillId="2" borderId="12" xfId="0" applyNumberFormat="1" applyFont="1" applyFill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164" fontId="8" fillId="2" borderId="14" xfId="0" applyNumberFormat="1" applyFont="1" applyFill="1" applyBorder="1"/>
    <xf numFmtId="164" fontId="5" fillId="0" borderId="1" xfId="0" applyNumberFormat="1" applyFont="1" applyBorder="1"/>
    <xf numFmtId="164" fontId="8" fillId="2" borderId="11" xfId="0" applyNumberFormat="1" applyFont="1" applyFill="1" applyBorder="1"/>
    <xf numFmtId="0" fontId="9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164" fontId="8" fillId="0" borderId="2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6" fillId="0" borderId="15" xfId="0" applyFont="1" applyBorder="1"/>
    <xf numFmtId="0" fontId="11" fillId="0" borderId="0" xfId="0" applyFont="1" applyAlignment="1">
      <alignment horizontal="right"/>
    </xf>
    <xf numFmtId="0" fontId="7" fillId="0" borderId="15" xfId="0" applyFont="1" applyBorder="1"/>
    <xf numFmtId="0" fontId="6" fillId="0" borderId="15" xfId="0" applyFont="1" applyBorder="1" applyAlignment="1">
      <alignment horizontal="center"/>
    </xf>
    <xf numFmtId="0" fontId="12" fillId="0" borderId="0" xfId="0" applyFont="1"/>
    <xf numFmtId="0" fontId="6" fillId="0" borderId="16" xfId="0" applyFont="1" applyBorder="1"/>
    <xf numFmtId="0" fontId="6" fillId="0" borderId="17" xfId="0" applyFont="1" applyBorder="1"/>
    <xf numFmtId="165" fontId="11" fillId="0" borderId="16" xfId="0" applyNumberFormat="1" applyFont="1" applyBorder="1"/>
    <xf numFmtId="0" fontId="11" fillId="0" borderId="17" xfId="0" applyFont="1" applyBorder="1"/>
    <xf numFmtId="0" fontId="11" fillId="0" borderId="0" xfId="0" applyFont="1"/>
    <xf numFmtId="0" fontId="13" fillId="0" borderId="0" xfId="0" applyFont="1"/>
    <xf numFmtId="164" fontId="0" fillId="0" borderId="0" xfId="0" applyNumberFormat="1" applyAlignment="1">
      <alignment horizontal="center"/>
    </xf>
    <xf numFmtId="0" fontId="14" fillId="0" borderId="0" xfId="0" applyFont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18" xfId="0" applyFont="1" applyBorder="1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right"/>
    </xf>
    <xf numFmtId="0" fontId="16" fillId="0" borderId="0" xfId="0" applyFont="1" applyBorder="1"/>
    <xf numFmtId="0" fontId="18" fillId="3" borderId="1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64" fontId="15" fillId="3" borderId="11" xfId="0" applyNumberFormat="1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right"/>
    </xf>
    <xf numFmtId="164" fontId="21" fillId="3" borderId="11" xfId="0" applyNumberFormat="1" applyFont="1" applyFill="1" applyBorder="1" applyAlignment="1">
      <alignment horizontal="center"/>
    </xf>
    <xf numFmtId="164" fontId="21" fillId="3" borderId="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Fill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3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Fill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7" fillId="0" borderId="19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5" fillId="0" borderId="0" xfId="0" applyFont="1"/>
    <xf numFmtId="0" fontId="0" fillId="0" borderId="15" xfId="0" applyBorder="1"/>
    <xf numFmtId="0" fontId="0" fillId="0" borderId="15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5" xfId="0" applyFont="1" applyBorder="1"/>
    <xf numFmtId="0" fontId="27" fillId="0" borderId="15" xfId="0" applyFont="1" applyBorder="1" applyAlignment="1">
      <alignment horizontal="center"/>
    </xf>
    <xf numFmtId="0" fontId="16" fillId="3" borderId="18" xfId="0" applyFont="1" applyFill="1" applyBorder="1"/>
    <xf numFmtId="0" fontId="16" fillId="3" borderId="19" xfId="0" applyFont="1" applyFill="1" applyBorder="1" applyAlignment="1">
      <alignment horizontal="right"/>
    </xf>
    <xf numFmtId="0" fontId="17" fillId="3" borderId="0" xfId="0" applyFont="1" applyFill="1" applyAlignment="1">
      <alignment horizontal="left"/>
    </xf>
    <xf numFmtId="0" fontId="15" fillId="3" borderId="0" xfId="0" applyFont="1" applyFill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28" fillId="0" borderId="15" xfId="0" applyFont="1" applyBorder="1"/>
    <xf numFmtId="0" fontId="4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1" fillId="0" borderId="17" xfId="0" applyFont="1" applyBorder="1"/>
    <xf numFmtId="0" fontId="8" fillId="0" borderId="16" xfId="0" applyFont="1" applyBorder="1"/>
    <xf numFmtId="0" fontId="32" fillId="0" borderId="15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32" fillId="0" borderId="0" xfId="0" applyFont="1" applyBorder="1" applyAlignment="1">
      <alignment horizontal="center"/>
    </xf>
    <xf numFmtId="0" fontId="33" fillId="3" borderId="18" xfId="0" applyFont="1" applyFill="1" applyBorder="1"/>
    <xf numFmtId="0" fontId="33" fillId="3" borderId="19" xfId="0" applyFont="1" applyFill="1" applyBorder="1" applyAlignment="1">
      <alignment horizontal="right"/>
    </xf>
    <xf numFmtId="164" fontId="5" fillId="5" borderId="7" xfId="0" applyNumberFormat="1" applyFont="1" applyFill="1" applyBorder="1"/>
    <xf numFmtId="164" fontId="8" fillId="5" borderId="12" xfId="0" applyNumberFormat="1" applyFont="1" applyFill="1" applyBorder="1"/>
    <xf numFmtId="164" fontId="5" fillId="5" borderId="9" xfId="0" applyNumberFormat="1" applyFont="1" applyFill="1" applyBorder="1"/>
    <xf numFmtId="164" fontId="8" fillId="5" borderId="14" xfId="0" applyNumberFormat="1" applyFont="1" applyFill="1" applyBorder="1"/>
    <xf numFmtId="164" fontId="5" fillId="6" borderId="7" xfId="0" applyNumberFormat="1" applyFont="1" applyFill="1" applyBorder="1"/>
    <xf numFmtId="164" fontId="8" fillId="6" borderId="12" xfId="0" applyNumberFormat="1" applyFont="1" applyFill="1" applyBorder="1"/>
    <xf numFmtId="164" fontId="5" fillId="6" borderId="9" xfId="0" applyNumberFormat="1" applyFont="1" applyFill="1" applyBorder="1"/>
    <xf numFmtId="164" fontId="8" fillId="6" borderId="14" xfId="0" applyNumberFormat="1" applyFont="1" applyFill="1" applyBorder="1"/>
    <xf numFmtId="0" fontId="34" fillId="3" borderId="19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1" fontId="8" fillId="0" borderId="12" xfId="0" applyNumberFormat="1" applyFont="1" applyBorder="1"/>
    <xf numFmtId="1" fontId="5" fillId="0" borderId="7" xfId="0" applyNumberFormat="1" applyFont="1" applyBorder="1"/>
    <xf numFmtId="1" fontId="5" fillId="5" borderId="7" xfId="0" applyNumberFormat="1" applyFont="1" applyFill="1" applyBorder="1"/>
    <xf numFmtId="1" fontId="8" fillId="5" borderId="12" xfId="0" applyNumberFormat="1" applyFont="1" applyFill="1" applyBorder="1"/>
    <xf numFmtId="1" fontId="5" fillId="2" borderId="7" xfId="0" applyNumberFormat="1" applyFont="1" applyFill="1" applyBorder="1"/>
    <xf numFmtId="1" fontId="8" fillId="2" borderId="12" xfId="0" applyNumberFormat="1" applyFont="1" applyFill="1" applyBorder="1"/>
    <xf numFmtId="0" fontId="0" fillId="0" borderId="25" xfId="0" applyBorder="1" applyAlignment="1">
      <alignment horizontal="center"/>
    </xf>
    <xf numFmtId="1" fontId="5" fillId="2" borderId="1" xfId="0" applyNumberFormat="1" applyFont="1" applyFill="1" applyBorder="1"/>
    <xf numFmtId="1" fontId="8" fillId="2" borderId="2" xfId="0" applyNumberFormat="1" applyFont="1" applyFill="1" applyBorder="1"/>
    <xf numFmtId="1" fontId="5" fillId="0" borderId="1" xfId="0" applyNumberFormat="1" applyFont="1" applyBorder="1"/>
    <xf numFmtId="1" fontId="8" fillId="0" borderId="2" xfId="0" applyNumberFormat="1" applyFont="1" applyBorder="1"/>
    <xf numFmtId="0" fontId="35" fillId="0" borderId="14" xfId="0" applyFont="1" applyBorder="1"/>
    <xf numFmtId="0" fontId="35" fillId="0" borderId="9" xfId="0" applyFont="1" applyBorder="1"/>
    <xf numFmtId="0" fontId="0" fillId="0" borderId="14" xfId="0" applyBorder="1"/>
    <xf numFmtId="0" fontId="0" fillId="0" borderId="9" xfId="0" applyBorder="1"/>
    <xf numFmtId="0" fontId="0" fillId="0" borderId="26" xfId="0" applyFill="1" applyBorder="1"/>
    <xf numFmtId="0" fontId="35" fillId="0" borderId="14" xfId="0" applyFont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0" fillId="0" borderId="24" xfId="0" applyFill="1" applyBorder="1"/>
    <xf numFmtId="164" fontId="5" fillId="0" borderId="18" xfId="0" applyNumberFormat="1" applyFont="1" applyBorder="1"/>
    <xf numFmtId="164" fontId="8" fillId="0" borderId="21" xfId="0" applyNumberFormat="1" applyFont="1" applyBorder="1"/>
    <xf numFmtId="1" fontId="15" fillId="4" borderId="15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/>
    <xf numFmtId="0" fontId="35" fillId="0" borderId="0" xfId="0" applyFont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5" fillId="0" borderId="15" xfId="0" applyNumberFormat="1" applyFont="1" applyBorder="1" applyAlignment="1">
      <alignment horizontal="center" vertical="center"/>
    </xf>
    <xf numFmtId="166" fontId="35" fillId="0" borderId="15" xfId="0" applyNumberFormat="1" applyFont="1" applyBorder="1" applyAlignment="1">
      <alignment horizontal="center" vertical="center"/>
    </xf>
    <xf numFmtId="0" fontId="33" fillId="3" borderId="0" xfId="0" applyFont="1" applyFill="1" applyBorder="1" applyAlignment="1">
      <alignment horizontal="right"/>
    </xf>
    <xf numFmtId="1" fontId="8" fillId="0" borderId="0" xfId="0" applyNumberFormat="1" applyFont="1" applyBorder="1"/>
    <xf numFmtId="1" fontId="35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1" fontId="8" fillId="3" borderId="0" xfId="0" applyNumberFormat="1" applyFont="1" applyFill="1" applyBorder="1"/>
    <xf numFmtId="0" fontId="0" fillId="0" borderId="18" xfId="0" applyBorder="1"/>
    <xf numFmtId="0" fontId="0" fillId="0" borderId="19" xfId="0" applyBorder="1"/>
    <xf numFmtId="0" fontId="38" fillId="0" borderId="0" xfId="0" applyFont="1"/>
    <xf numFmtId="0" fontId="39" fillId="7" borderId="35" xfId="0" applyFont="1" applyFill="1" applyBorder="1" applyAlignment="1">
      <alignment wrapText="1"/>
    </xf>
    <xf numFmtId="0" fontId="39" fillId="7" borderId="36" xfId="0" applyFont="1" applyFill="1" applyBorder="1" applyAlignment="1">
      <alignment wrapText="1"/>
    </xf>
    <xf numFmtId="0" fontId="39" fillId="7" borderId="37" xfId="0" applyFont="1" applyFill="1" applyBorder="1" applyAlignment="1">
      <alignment wrapText="1"/>
    </xf>
    <xf numFmtId="0" fontId="39" fillId="7" borderId="38" xfId="0" applyFont="1" applyFill="1" applyBorder="1" applyAlignment="1">
      <alignment wrapText="1"/>
    </xf>
    <xf numFmtId="0" fontId="39" fillId="7" borderId="39" xfId="0" applyFont="1" applyFill="1" applyBorder="1" applyAlignment="1">
      <alignment wrapText="1"/>
    </xf>
    <xf numFmtId="0" fontId="39" fillId="7" borderId="40" xfId="0" applyFont="1" applyFill="1" applyBorder="1" applyAlignment="1">
      <alignment wrapText="1"/>
    </xf>
    <xf numFmtId="0" fontId="40" fillId="8" borderId="41" xfId="0" applyFont="1" applyFill="1" applyBorder="1" applyAlignment="1">
      <alignment horizontal="center" vertical="center" wrapText="1"/>
    </xf>
    <xf numFmtId="0" fontId="40" fillId="8" borderId="42" xfId="0" applyFont="1" applyFill="1" applyBorder="1" applyAlignment="1">
      <alignment horizontal="center" vertical="center" wrapText="1"/>
    </xf>
    <xf numFmtId="0" fontId="35" fillId="0" borderId="0" xfId="0" applyFont="1"/>
    <xf numFmtId="1" fontId="8" fillId="5" borderId="0" xfId="0" applyNumberFormat="1" applyFont="1" applyFill="1" applyBorder="1"/>
    <xf numFmtId="164" fontId="8" fillId="5" borderId="0" xfId="0" applyNumberFormat="1" applyFont="1" applyFill="1" applyBorder="1"/>
    <xf numFmtId="1" fontId="35" fillId="5" borderId="0" xfId="0" applyNumberFormat="1" applyFont="1" applyFill="1" applyBorder="1" applyAlignment="1">
      <alignment horizontal="center" vertical="center"/>
    </xf>
    <xf numFmtId="164" fontId="35" fillId="5" borderId="0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41" fillId="0" borderId="0" xfId="0" applyFont="1"/>
    <xf numFmtId="0" fontId="0" fillId="0" borderId="15" xfId="0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17" fillId="0" borderId="27" xfId="0" applyFont="1" applyFill="1" applyBorder="1"/>
    <xf numFmtId="0" fontId="17" fillId="0" borderId="28" xfId="0" applyFont="1" applyFill="1" applyBorder="1" applyAlignment="1">
      <alignment horizontal="right"/>
    </xf>
    <xf numFmtId="0" fontId="0" fillId="0" borderId="0" xfId="0" applyFont="1"/>
    <xf numFmtId="0" fontId="16" fillId="3" borderId="27" xfId="0" applyFont="1" applyFill="1" applyBorder="1"/>
    <xf numFmtId="0" fontId="16" fillId="3" borderId="28" xfId="0" applyFont="1" applyFill="1" applyBorder="1" applyAlignment="1">
      <alignment horizontal="right"/>
    </xf>
    <xf numFmtId="0" fontId="17" fillId="0" borderId="6" xfId="0" applyFont="1" applyBorder="1"/>
    <xf numFmtId="0" fontId="29" fillId="0" borderId="29" xfId="0" applyFont="1" applyBorder="1"/>
    <xf numFmtId="0" fontId="34" fillId="3" borderId="2" xfId="0" applyFont="1" applyFill="1" applyBorder="1" applyAlignment="1">
      <alignment horizontal="center" vertical="center"/>
    </xf>
    <xf numFmtId="0" fontId="43" fillId="0" borderId="0" xfId="0" applyFont="1"/>
    <xf numFmtId="0" fontId="26" fillId="0" borderId="0" xfId="0" applyFont="1"/>
    <xf numFmtId="0" fontId="44" fillId="0" borderId="29" xfId="0" applyFont="1" applyBorder="1"/>
    <xf numFmtId="0" fontId="45" fillId="3" borderId="2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4" fillId="2" borderId="2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0" fontId="48" fillId="0" borderId="15" xfId="0" applyFont="1" applyBorder="1"/>
    <xf numFmtId="0" fontId="0" fillId="0" borderId="15" xfId="0" applyFill="1" applyBorder="1"/>
    <xf numFmtId="0" fontId="49" fillId="0" borderId="15" xfId="0" applyFont="1" applyBorder="1"/>
    <xf numFmtId="0" fontId="18" fillId="9" borderId="10" xfId="0" applyFont="1" applyFill="1" applyBorder="1" applyAlignment="1">
      <alignment horizontal="center"/>
    </xf>
    <xf numFmtId="1" fontId="32" fillId="5" borderId="15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right"/>
    </xf>
    <xf numFmtId="164" fontId="5" fillId="3" borderId="7" xfId="0" applyNumberFormat="1" applyFont="1" applyFill="1" applyBorder="1"/>
    <xf numFmtId="164" fontId="8" fillId="3" borderId="12" xfId="0" applyNumberFormat="1" applyFont="1" applyFill="1" applyBorder="1"/>
    <xf numFmtId="164" fontId="5" fillId="3" borderId="9" xfId="0" applyNumberFormat="1" applyFont="1" applyFill="1" applyBorder="1"/>
    <xf numFmtId="164" fontId="8" fillId="3" borderId="14" xfId="0" applyNumberFormat="1" applyFont="1" applyFill="1" applyBorder="1"/>
    <xf numFmtId="164" fontId="5" fillId="2" borderId="8" xfId="0" applyNumberFormat="1" applyFont="1" applyFill="1" applyBorder="1"/>
    <xf numFmtId="0" fontId="15" fillId="3" borderId="18" xfId="0" applyFont="1" applyFill="1" applyBorder="1"/>
    <xf numFmtId="0" fontId="15" fillId="3" borderId="19" xfId="0" applyFont="1" applyFill="1" applyBorder="1" applyAlignment="1">
      <alignment horizontal="right"/>
    </xf>
    <xf numFmtId="0" fontId="15" fillId="3" borderId="27" xfId="0" applyFont="1" applyFill="1" applyBorder="1"/>
    <xf numFmtId="0" fontId="15" fillId="3" borderId="28" xfId="0" applyFont="1" applyFill="1" applyBorder="1" applyAlignment="1">
      <alignment horizontal="right"/>
    </xf>
    <xf numFmtId="0" fontId="35" fillId="5" borderId="0" xfId="0" applyFont="1" applyFill="1" applyBorder="1" applyAlignment="1">
      <alignment horizontal="left"/>
    </xf>
    <xf numFmtId="166" fontId="35" fillId="5" borderId="0" xfId="0" applyNumberFormat="1" applyFont="1" applyFill="1" applyBorder="1" applyAlignment="1">
      <alignment horizontal="center" vertical="center"/>
    </xf>
    <xf numFmtId="1" fontId="51" fillId="3" borderId="0" xfId="0" applyNumberFormat="1" applyFont="1" applyFill="1" applyBorder="1"/>
    <xf numFmtId="0" fontId="0" fillId="3" borderId="0" xfId="0" applyFill="1" applyBorder="1"/>
    <xf numFmtId="164" fontId="8" fillId="3" borderId="0" xfId="0" applyNumberFormat="1" applyFont="1" applyFill="1" applyBorder="1"/>
    <xf numFmtId="1" fontId="35" fillId="3" borderId="0" xfId="0" applyNumberFormat="1" applyFont="1" applyFill="1" applyBorder="1" applyAlignment="1">
      <alignment horizontal="center" vertical="center"/>
    </xf>
    <xf numFmtId="164" fontId="35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6" fillId="0" borderId="0" xfId="0" applyFont="1" applyBorder="1" applyAlignment="1">
      <alignment horizontal="center"/>
    </xf>
    <xf numFmtId="0" fontId="5" fillId="0" borderId="0" xfId="0" applyFont="1" applyBorder="1"/>
    <xf numFmtId="164" fontId="16" fillId="3" borderId="22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164" fontId="16" fillId="6" borderId="22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164" fontId="16" fillId="3" borderId="22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16" fillId="12" borderId="22" xfId="0" applyNumberFormat="1" applyFont="1" applyFill="1" applyBorder="1" applyAlignment="1">
      <alignment horizontal="center" vertical="center"/>
    </xf>
    <xf numFmtId="164" fontId="16" fillId="12" borderId="23" xfId="0" applyNumberFormat="1" applyFont="1" applyFill="1" applyBorder="1" applyAlignment="1">
      <alignment horizontal="center" vertical="center"/>
    </xf>
    <xf numFmtId="164" fontId="16" fillId="13" borderId="22" xfId="0" applyNumberFormat="1" applyFont="1" applyFill="1" applyBorder="1" applyAlignment="1">
      <alignment horizontal="center" vertical="center"/>
    </xf>
    <xf numFmtId="164" fontId="16" fillId="13" borderId="23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4" fontId="16" fillId="3" borderId="30" xfId="0" applyNumberFormat="1" applyFont="1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164" fontId="16" fillId="6" borderId="22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6" fillId="6" borderId="30" xfId="0" applyNumberFormat="1" applyFont="1" applyFill="1" applyBorder="1" applyAlignment="1">
      <alignment horizontal="center" vertical="center"/>
    </xf>
    <xf numFmtId="164" fontId="16" fillId="6" borderId="31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17" fillId="10" borderId="32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24" fillId="10" borderId="21" xfId="0" applyFont="1" applyFill="1" applyBorder="1" applyAlignment="1">
      <alignment horizontal="center" vertical="center"/>
    </xf>
    <xf numFmtId="166" fontId="15" fillId="3" borderId="22" xfId="0" applyNumberFormat="1" applyFont="1" applyFill="1" applyBorder="1" applyAlignment="1">
      <alignment horizontal="center" vertical="center"/>
    </xf>
    <xf numFmtId="166" fontId="15" fillId="3" borderId="23" xfId="0" applyNumberFormat="1" applyFont="1" applyFill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35" fillId="0" borderId="22" xfId="0" applyNumberFormat="1" applyFont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/>
    </xf>
    <xf numFmtId="1" fontId="35" fillId="0" borderId="9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166" fontId="35" fillId="0" borderId="15" xfId="0" applyNumberFormat="1" applyFont="1" applyBorder="1" applyAlignment="1">
      <alignment horizontal="center" vertical="center"/>
    </xf>
    <xf numFmtId="1" fontId="35" fillId="5" borderId="15" xfId="0" applyNumberFormat="1" applyFont="1" applyFill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tabSelected="1" zoomScale="90" zoomScaleNormal="90" workbookViewId="0">
      <pane ySplit="5" topLeftCell="A6" activePane="bottomLeft" state="frozen"/>
      <selection pane="bottomLeft" activeCell="D24" sqref="D24"/>
    </sheetView>
  </sheetViews>
  <sheetFormatPr defaultColWidth="8.7109375" defaultRowHeight="17.25" x14ac:dyDescent="0.3"/>
  <cols>
    <col min="1" max="1" width="3.42578125" style="95" customWidth="1"/>
    <col min="2" max="3" width="6" style="49" customWidth="1"/>
    <col min="4" max="4" width="12.5703125" style="49" customWidth="1"/>
    <col min="5" max="5" width="0.85546875" style="47" customWidth="1"/>
    <col min="6" max="6" width="4.140625" style="48" customWidth="1"/>
    <col min="7" max="20" width="4.5703125" style="49" customWidth="1"/>
    <col min="21" max="24" width="4.28515625" style="49" customWidth="1"/>
    <col min="25" max="25" width="3.85546875" style="49" bestFit="1" customWidth="1"/>
    <col min="26" max="26" width="5.140625" style="49" bestFit="1" customWidth="1"/>
    <col min="27" max="27" width="3.85546875" style="49" bestFit="1" customWidth="1"/>
    <col min="28" max="28" width="5.140625" style="49" bestFit="1" customWidth="1"/>
    <col min="29" max="29" width="1.85546875" style="49" customWidth="1"/>
    <col min="30" max="16384" width="8.7109375" style="49"/>
  </cols>
  <sheetData>
    <row r="1" spans="1:28" x14ac:dyDescent="0.3">
      <c r="B1" s="45" t="s">
        <v>0</v>
      </c>
      <c r="C1" s="203"/>
      <c r="D1" s="46"/>
      <c r="F1" s="169"/>
      <c r="R1" s="50" t="s">
        <v>170</v>
      </c>
    </row>
    <row r="2" spans="1:28" x14ac:dyDescent="0.3">
      <c r="B2" s="45" t="s">
        <v>171</v>
      </c>
      <c r="C2" s="211"/>
      <c r="D2" s="46"/>
      <c r="F2" s="169"/>
    </row>
    <row r="3" spans="1:28" ht="18" thickBot="1" x14ac:dyDescent="0.35">
      <c r="A3" s="110" t="s">
        <v>81</v>
      </c>
      <c r="B3" s="111"/>
      <c r="C3" s="111"/>
      <c r="D3" s="111"/>
    </row>
    <row r="4" spans="1:28" s="53" customFormat="1" x14ac:dyDescent="0.3">
      <c r="A4" s="98"/>
      <c r="B4" s="271" t="s">
        <v>2</v>
      </c>
      <c r="C4" s="272"/>
      <c r="D4" s="51" t="s">
        <v>4</v>
      </c>
      <c r="E4" s="52"/>
      <c r="F4" s="166" t="s">
        <v>16</v>
      </c>
      <c r="G4" s="283" t="s">
        <v>5</v>
      </c>
      <c r="H4" s="272"/>
      <c r="I4" s="271" t="s">
        <v>6</v>
      </c>
      <c r="J4" s="272"/>
      <c r="K4" s="271" t="s">
        <v>7</v>
      </c>
      <c r="L4" s="272"/>
      <c r="M4" s="271" t="s">
        <v>8</v>
      </c>
      <c r="N4" s="272"/>
      <c r="O4" s="271" t="s">
        <v>9</v>
      </c>
      <c r="P4" s="272"/>
      <c r="Q4" s="271" t="s">
        <v>10</v>
      </c>
      <c r="R4" s="272"/>
      <c r="S4" s="271" t="s">
        <v>11</v>
      </c>
      <c r="T4" s="272"/>
      <c r="U4" s="271" t="s">
        <v>12</v>
      </c>
      <c r="V4" s="272"/>
      <c r="W4" s="271" t="s">
        <v>13</v>
      </c>
      <c r="X4" s="272"/>
      <c r="Y4" s="271" t="s">
        <v>14</v>
      </c>
      <c r="Z4" s="272"/>
      <c r="AA4" s="271" t="s">
        <v>15</v>
      </c>
      <c r="AB4" s="272"/>
    </row>
    <row r="5" spans="1:28" s="53" customFormat="1" ht="18" thickBot="1" x14ac:dyDescent="0.35">
      <c r="A5" s="99"/>
      <c r="B5" s="214" t="s">
        <v>168</v>
      </c>
      <c r="C5" s="215" t="s">
        <v>169</v>
      </c>
      <c r="D5" s="94" t="s">
        <v>1</v>
      </c>
      <c r="E5" s="54"/>
      <c r="F5" s="167" t="s">
        <v>80</v>
      </c>
      <c r="G5" s="284" t="s">
        <v>157</v>
      </c>
      <c r="H5" s="278"/>
      <c r="I5" s="277" t="s">
        <v>158</v>
      </c>
      <c r="J5" s="278"/>
      <c r="K5" s="277" t="s">
        <v>159</v>
      </c>
      <c r="L5" s="278"/>
      <c r="M5" s="277" t="s">
        <v>160</v>
      </c>
      <c r="N5" s="278"/>
      <c r="O5" s="277" t="s">
        <v>161</v>
      </c>
      <c r="P5" s="278"/>
      <c r="Q5" s="277" t="s">
        <v>162</v>
      </c>
      <c r="R5" s="278"/>
      <c r="S5" s="277" t="s">
        <v>163</v>
      </c>
      <c r="T5" s="278"/>
      <c r="U5" s="277" t="s">
        <v>164</v>
      </c>
      <c r="V5" s="278"/>
      <c r="W5" s="277" t="s">
        <v>165</v>
      </c>
      <c r="X5" s="278"/>
      <c r="Y5" s="277" t="s">
        <v>166</v>
      </c>
      <c r="Z5" s="278"/>
      <c r="AA5" s="277" t="s">
        <v>167</v>
      </c>
      <c r="AB5" s="278"/>
    </row>
    <row r="6" spans="1:28" x14ac:dyDescent="0.3">
      <c r="A6" s="112" t="s">
        <v>20</v>
      </c>
      <c r="B6" s="287">
        <v>1</v>
      </c>
      <c r="C6" s="288"/>
      <c r="D6" s="212" t="s">
        <v>172</v>
      </c>
      <c r="E6" s="69"/>
      <c r="F6" s="289">
        <v>1</v>
      </c>
      <c r="G6" s="62">
        <v>6</v>
      </c>
      <c r="H6" s="275">
        <v>2</v>
      </c>
      <c r="I6" s="63">
        <v>3</v>
      </c>
      <c r="J6" s="275">
        <v>3</v>
      </c>
      <c r="K6" s="235" t="s">
        <v>206</v>
      </c>
      <c r="L6" s="275">
        <v>3</v>
      </c>
      <c r="M6" s="63">
        <v>7</v>
      </c>
      <c r="N6" s="275">
        <v>4</v>
      </c>
      <c r="O6" s="62">
        <v>7</v>
      </c>
      <c r="P6" s="275">
        <v>5</v>
      </c>
      <c r="Q6" s="62">
        <v>3</v>
      </c>
      <c r="R6" s="275">
        <v>6</v>
      </c>
      <c r="S6" s="57">
        <v>9</v>
      </c>
      <c r="T6" s="275">
        <v>7</v>
      </c>
      <c r="U6" s="57">
        <v>2</v>
      </c>
      <c r="V6" s="275">
        <v>7.5</v>
      </c>
      <c r="W6" s="58">
        <v>4</v>
      </c>
      <c r="X6" s="275">
        <v>8.5</v>
      </c>
      <c r="Y6" s="57"/>
      <c r="Z6" s="269"/>
      <c r="AA6" s="56"/>
      <c r="AB6" s="269"/>
    </row>
    <row r="7" spans="1:28" ht="18" thickBot="1" x14ac:dyDescent="0.35">
      <c r="A7" s="113"/>
      <c r="B7" s="216">
        <v>2158</v>
      </c>
      <c r="C7" s="220">
        <v>2156</v>
      </c>
      <c r="D7" s="213" t="s">
        <v>178</v>
      </c>
      <c r="E7" s="70"/>
      <c r="F7" s="290"/>
      <c r="G7" s="60">
        <v>1</v>
      </c>
      <c r="H7" s="276"/>
      <c r="I7" s="60">
        <v>1</v>
      </c>
      <c r="J7" s="276"/>
      <c r="K7" s="61">
        <v>0</v>
      </c>
      <c r="L7" s="276"/>
      <c r="M7" s="61">
        <v>1</v>
      </c>
      <c r="N7" s="276"/>
      <c r="O7" s="60">
        <v>1</v>
      </c>
      <c r="P7" s="276"/>
      <c r="Q7" s="60">
        <v>1</v>
      </c>
      <c r="R7" s="276"/>
      <c r="S7" s="61">
        <v>1</v>
      </c>
      <c r="T7" s="276"/>
      <c r="U7" s="61">
        <v>0.5</v>
      </c>
      <c r="V7" s="276"/>
      <c r="W7" s="61">
        <v>1</v>
      </c>
      <c r="X7" s="276"/>
      <c r="Y7" s="61"/>
      <c r="Z7" s="270"/>
      <c r="AA7" s="61"/>
      <c r="AB7" s="270"/>
    </row>
    <row r="8" spans="1:28" x14ac:dyDescent="0.3">
      <c r="A8" s="112" t="s">
        <v>21</v>
      </c>
      <c r="B8" s="287">
        <v>2</v>
      </c>
      <c r="C8" s="288"/>
      <c r="D8" s="108" t="s">
        <v>116</v>
      </c>
      <c r="E8" s="69"/>
      <c r="F8" s="289">
        <v>1</v>
      </c>
      <c r="G8" s="63">
        <v>7</v>
      </c>
      <c r="H8" s="269">
        <v>1</v>
      </c>
      <c r="I8" s="62">
        <v>11</v>
      </c>
      <c r="J8" s="273">
        <v>2</v>
      </c>
      <c r="K8" s="62">
        <v>4</v>
      </c>
      <c r="L8" s="275">
        <v>3</v>
      </c>
      <c r="M8" s="58">
        <v>13</v>
      </c>
      <c r="N8" s="275">
        <v>4</v>
      </c>
      <c r="O8" s="63">
        <v>3</v>
      </c>
      <c r="P8" s="273">
        <v>4</v>
      </c>
      <c r="Q8" s="235" t="s">
        <v>206</v>
      </c>
      <c r="R8" s="273">
        <v>4</v>
      </c>
      <c r="S8" s="63">
        <v>11</v>
      </c>
      <c r="T8" s="273">
        <v>5</v>
      </c>
      <c r="U8" s="62">
        <v>1</v>
      </c>
      <c r="V8" s="273">
        <v>5.5</v>
      </c>
      <c r="W8" s="62">
        <v>7</v>
      </c>
      <c r="X8" s="273">
        <v>6.5</v>
      </c>
      <c r="Y8" s="62"/>
      <c r="Z8" s="269"/>
      <c r="AA8" s="63"/>
      <c r="AB8" s="269"/>
    </row>
    <row r="9" spans="1:28" ht="18" thickBot="1" x14ac:dyDescent="0.35">
      <c r="A9" s="113"/>
      <c r="B9" s="216">
        <v>1991</v>
      </c>
      <c r="C9" s="220">
        <v>2047</v>
      </c>
      <c r="D9" s="109" t="s">
        <v>121</v>
      </c>
      <c r="E9" s="70"/>
      <c r="F9" s="290"/>
      <c r="G9" s="60">
        <v>0</v>
      </c>
      <c r="H9" s="270"/>
      <c r="I9" s="60">
        <v>1</v>
      </c>
      <c r="J9" s="274"/>
      <c r="K9" s="61">
        <v>1</v>
      </c>
      <c r="L9" s="276"/>
      <c r="M9" s="61">
        <v>1</v>
      </c>
      <c r="N9" s="276"/>
      <c r="O9" s="61">
        <v>0</v>
      </c>
      <c r="P9" s="274"/>
      <c r="Q9" s="61">
        <v>0</v>
      </c>
      <c r="R9" s="274"/>
      <c r="S9" s="61">
        <v>1</v>
      </c>
      <c r="T9" s="274"/>
      <c r="U9" s="61">
        <v>0.5</v>
      </c>
      <c r="V9" s="274"/>
      <c r="W9" s="61">
        <v>1</v>
      </c>
      <c r="X9" s="274"/>
      <c r="Y9" s="61"/>
      <c r="Z9" s="270"/>
      <c r="AA9" s="61"/>
      <c r="AB9" s="270"/>
    </row>
    <row r="10" spans="1:28" x14ac:dyDescent="0.3">
      <c r="A10" s="112" t="s">
        <v>22</v>
      </c>
      <c r="B10" s="267">
        <v>11</v>
      </c>
      <c r="C10" s="268"/>
      <c r="D10" s="108" t="s">
        <v>91</v>
      </c>
      <c r="E10" s="69"/>
      <c r="F10" s="265">
        <v>0</v>
      </c>
      <c r="G10" s="62">
        <v>4</v>
      </c>
      <c r="H10" s="269">
        <v>1</v>
      </c>
      <c r="I10" s="63">
        <v>2</v>
      </c>
      <c r="J10" s="269">
        <v>1</v>
      </c>
      <c r="K10" s="63">
        <v>16</v>
      </c>
      <c r="L10" s="281">
        <v>2</v>
      </c>
      <c r="M10" s="58">
        <v>9</v>
      </c>
      <c r="N10" s="273">
        <v>3</v>
      </c>
      <c r="O10" s="58">
        <v>12</v>
      </c>
      <c r="P10" s="273">
        <v>4</v>
      </c>
      <c r="Q10" s="57">
        <v>7</v>
      </c>
      <c r="R10" s="273">
        <v>4</v>
      </c>
      <c r="S10" s="62">
        <v>2</v>
      </c>
      <c r="T10" s="281">
        <v>4</v>
      </c>
      <c r="U10" s="57">
        <v>4</v>
      </c>
      <c r="V10" s="269">
        <v>4.5</v>
      </c>
      <c r="W10" s="62">
        <v>13</v>
      </c>
      <c r="X10" s="281">
        <v>5.5</v>
      </c>
      <c r="Y10" s="63"/>
      <c r="Z10" s="269"/>
      <c r="AA10" s="62"/>
      <c r="AB10" s="269"/>
    </row>
    <row r="11" spans="1:28" ht="18" thickBot="1" x14ac:dyDescent="0.35">
      <c r="A11" s="113"/>
      <c r="B11" s="227"/>
      <c r="C11" s="220">
        <v>1979</v>
      </c>
      <c r="D11" s="109" t="s">
        <v>92</v>
      </c>
      <c r="E11" s="70"/>
      <c r="F11" s="266"/>
      <c r="G11" s="61">
        <v>1</v>
      </c>
      <c r="H11" s="270"/>
      <c r="I11" s="60">
        <v>0</v>
      </c>
      <c r="J11" s="270"/>
      <c r="K11" s="61">
        <v>1</v>
      </c>
      <c r="L11" s="282"/>
      <c r="M11" s="61">
        <v>1</v>
      </c>
      <c r="N11" s="274"/>
      <c r="O11" s="61">
        <v>1</v>
      </c>
      <c r="P11" s="274"/>
      <c r="Q11" s="61">
        <v>0</v>
      </c>
      <c r="R11" s="274"/>
      <c r="S11" s="61">
        <v>0</v>
      </c>
      <c r="T11" s="282"/>
      <c r="U11" s="61">
        <v>0.5</v>
      </c>
      <c r="V11" s="270"/>
      <c r="W11" s="61">
        <v>1</v>
      </c>
      <c r="X11" s="282"/>
      <c r="Y11" s="61"/>
      <c r="Z11" s="270"/>
      <c r="AA11" s="61"/>
      <c r="AB11" s="270"/>
    </row>
    <row r="12" spans="1:28" x14ac:dyDescent="0.3">
      <c r="A12" s="112" t="s">
        <v>23</v>
      </c>
      <c r="B12" s="287">
        <v>3</v>
      </c>
      <c r="C12" s="288"/>
      <c r="D12" s="108" t="s">
        <v>175</v>
      </c>
      <c r="E12" s="69"/>
      <c r="F12" s="289">
        <v>1</v>
      </c>
      <c r="G12" s="62">
        <v>8</v>
      </c>
      <c r="H12" s="275">
        <v>2</v>
      </c>
      <c r="I12" s="62">
        <v>1</v>
      </c>
      <c r="J12" s="273">
        <v>2</v>
      </c>
      <c r="K12" s="63">
        <v>7</v>
      </c>
      <c r="L12" s="275">
        <v>3</v>
      </c>
      <c r="M12" s="235" t="s">
        <v>206</v>
      </c>
      <c r="N12" s="273">
        <v>3</v>
      </c>
      <c r="O12" s="62">
        <v>2</v>
      </c>
      <c r="P12" s="273">
        <v>4</v>
      </c>
      <c r="Q12" s="63">
        <v>1</v>
      </c>
      <c r="R12" s="273">
        <v>4</v>
      </c>
      <c r="S12" s="62">
        <v>7</v>
      </c>
      <c r="T12" s="273">
        <v>5</v>
      </c>
      <c r="U12" s="235" t="s">
        <v>206</v>
      </c>
      <c r="V12" s="281">
        <v>5</v>
      </c>
      <c r="W12" s="235" t="s">
        <v>206</v>
      </c>
      <c r="X12" s="269">
        <v>5</v>
      </c>
      <c r="Y12" s="57"/>
      <c r="Z12" s="269"/>
      <c r="AA12" s="58"/>
      <c r="AB12" s="269"/>
    </row>
    <row r="13" spans="1:28" ht="18" thickBot="1" x14ac:dyDescent="0.35">
      <c r="A13" s="113"/>
      <c r="B13" s="216">
        <v>1968</v>
      </c>
      <c r="C13" s="220">
        <v>1985</v>
      </c>
      <c r="D13" s="109" t="s">
        <v>179</v>
      </c>
      <c r="E13" s="70"/>
      <c r="F13" s="290"/>
      <c r="G13" s="60">
        <v>1</v>
      </c>
      <c r="H13" s="276"/>
      <c r="I13" s="60">
        <v>0</v>
      </c>
      <c r="J13" s="274"/>
      <c r="K13" s="60">
        <v>1</v>
      </c>
      <c r="L13" s="276"/>
      <c r="M13" s="61">
        <v>0</v>
      </c>
      <c r="N13" s="274"/>
      <c r="O13" s="60">
        <v>1</v>
      </c>
      <c r="P13" s="274"/>
      <c r="Q13" s="61">
        <v>0</v>
      </c>
      <c r="R13" s="274"/>
      <c r="S13" s="61">
        <v>1</v>
      </c>
      <c r="T13" s="274"/>
      <c r="U13" s="61">
        <v>0</v>
      </c>
      <c r="V13" s="282"/>
      <c r="W13" s="61">
        <v>0</v>
      </c>
      <c r="X13" s="270"/>
      <c r="Y13" s="61"/>
      <c r="Z13" s="270"/>
      <c r="AA13" s="61"/>
      <c r="AB13" s="270"/>
    </row>
    <row r="14" spans="1:28" x14ac:dyDescent="0.3">
      <c r="A14" s="112" t="s">
        <v>24</v>
      </c>
      <c r="B14" s="287">
        <v>7</v>
      </c>
      <c r="C14" s="288"/>
      <c r="D14" s="108" t="s">
        <v>174</v>
      </c>
      <c r="E14" s="69"/>
      <c r="F14" s="289">
        <v>1</v>
      </c>
      <c r="G14" s="62">
        <v>2</v>
      </c>
      <c r="H14" s="275">
        <v>2</v>
      </c>
      <c r="I14" s="63">
        <v>4</v>
      </c>
      <c r="J14" s="275">
        <v>3</v>
      </c>
      <c r="K14" s="62">
        <v>3</v>
      </c>
      <c r="L14" s="275">
        <v>3</v>
      </c>
      <c r="M14" s="62">
        <v>1</v>
      </c>
      <c r="N14" s="273">
        <v>3</v>
      </c>
      <c r="O14" s="57">
        <v>1</v>
      </c>
      <c r="P14" s="281">
        <v>3</v>
      </c>
      <c r="Q14" s="58">
        <v>11</v>
      </c>
      <c r="R14" s="273">
        <v>4</v>
      </c>
      <c r="S14" s="63">
        <v>3</v>
      </c>
      <c r="T14" s="281">
        <v>4</v>
      </c>
      <c r="U14" s="63">
        <v>9</v>
      </c>
      <c r="V14" s="281">
        <v>5</v>
      </c>
      <c r="W14" s="63">
        <v>2</v>
      </c>
      <c r="X14" s="269">
        <v>5</v>
      </c>
      <c r="Y14" s="63"/>
      <c r="Z14" s="269"/>
      <c r="AA14" s="62"/>
      <c r="AB14" s="269"/>
    </row>
    <row r="15" spans="1:28" ht="18" thickBot="1" x14ac:dyDescent="0.35">
      <c r="A15" s="113"/>
      <c r="B15" s="216">
        <v>1714</v>
      </c>
      <c r="C15" s="228"/>
      <c r="D15" s="109" t="s">
        <v>180</v>
      </c>
      <c r="E15" s="70"/>
      <c r="F15" s="290"/>
      <c r="G15" s="61">
        <v>1</v>
      </c>
      <c r="H15" s="276"/>
      <c r="I15" s="61">
        <v>1</v>
      </c>
      <c r="J15" s="276"/>
      <c r="K15" s="61">
        <v>0</v>
      </c>
      <c r="L15" s="276"/>
      <c r="M15" s="61">
        <v>0</v>
      </c>
      <c r="N15" s="274"/>
      <c r="O15" s="61">
        <v>0</v>
      </c>
      <c r="P15" s="282"/>
      <c r="Q15" s="61">
        <v>1</v>
      </c>
      <c r="R15" s="274"/>
      <c r="S15" s="61">
        <v>0</v>
      </c>
      <c r="T15" s="282"/>
      <c r="U15" s="61">
        <v>1</v>
      </c>
      <c r="V15" s="282"/>
      <c r="W15" s="61">
        <v>0</v>
      </c>
      <c r="X15" s="270"/>
      <c r="Y15" s="61"/>
      <c r="Z15" s="270"/>
      <c r="AA15" s="61"/>
      <c r="AB15" s="270"/>
    </row>
    <row r="16" spans="1:28" x14ac:dyDescent="0.3">
      <c r="A16" s="112" t="s">
        <v>25</v>
      </c>
      <c r="B16" s="287">
        <v>9</v>
      </c>
      <c r="C16" s="288"/>
      <c r="D16" s="108" t="s">
        <v>176</v>
      </c>
      <c r="E16" s="69"/>
      <c r="F16" s="289">
        <v>1</v>
      </c>
      <c r="G16" s="63">
        <v>13</v>
      </c>
      <c r="H16" s="269">
        <v>1</v>
      </c>
      <c r="I16" s="58">
        <v>16</v>
      </c>
      <c r="J16" s="269">
        <v>2</v>
      </c>
      <c r="K16" s="57">
        <v>12</v>
      </c>
      <c r="L16" s="281">
        <v>2</v>
      </c>
      <c r="M16" s="63">
        <v>11</v>
      </c>
      <c r="N16" s="269">
        <v>2</v>
      </c>
      <c r="O16" s="58">
        <v>13</v>
      </c>
      <c r="P16" s="281">
        <v>3</v>
      </c>
      <c r="Q16" s="63">
        <v>16</v>
      </c>
      <c r="R16" s="273">
        <v>4</v>
      </c>
      <c r="S16" s="62">
        <v>1</v>
      </c>
      <c r="T16" s="281">
        <v>4</v>
      </c>
      <c r="U16" s="62">
        <v>7</v>
      </c>
      <c r="V16" s="269">
        <v>4</v>
      </c>
      <c r="W16" s="62">
        <v>9</v>
      </c>
      <c r="X16" s="269">
        <v>5</v>
      </c>
      <c r="Y16" s="58"/>
      <c r="Z16" s="269"/>
      <c r="AA16" s="58"/>
      <c r="AB16" s="269"/>
    </row>
    <row r="17" spans="1:30" ht="18" thickBot="1" x14ac:dyDescent="0.35">
      <c r="A17" s="113"/>
      <c r="B17" s="216">
        <v>1554</v>
      </c>
      <c r="C17" s="220">
        <v>1541</v>
      </c>
      <c r="D17" s="109" t="s">
        <v>93</v>
      </c>
      <c r="E17" s="70"/>
      <c r="F17" s="290"/>
      <c r="G17" s="60">
        <v>0</v>
      </c>
      <c r="H17" s="270"/>
      <c r="I17" s="61">
        <v>1</v>
      </c>
      <c r="J17" s="270"/>
      <c r="K17" s="61">
        <v>0</v>
      </c>
      <c r="L17" s="282"/>
      <c r="M17" s="61">
        <v>0</v>
      </c>
      <c r="N17" s="270"/>
      <c r="O17" s="61">
        <v>1</v>
      </c>
      <c r="P17" s="282"/>
      <c r="Q17" s="61">
        <v>1</v>
      </c>
      <c r="R17" s="274"/>
      <c r="S17" s="61">
        <v>0</v>
      </c>
      <c r="T17" s="282"/>
      <c r="U17" s="61">
        <v>0</v>
      </c>
      <c r="V17" s="270"/>
      <c r="W17" s="61">
        <v>1</v>
      </c>
      <c r="X17" s="270"/>
      <c r="Y17" s="61"/>
      <c r="Z17" s="270"/>
      <c r="AA17" s="61"/>
      <c r="AB17" s="270"/>
      <c r="AD17" s="202"/>
    </row>
    <row r="18" spans="1:30" x14ac:dyDescent="0.3">
      <c r="A18" s="112" t="s">
        <v>26</v>
      </c>
      <c r="B18" s="287">
        <v>4</v>
      </c>
      <c r="C18" s="288"/>
      <c r="D18" s="108" t="s">
        <v>202</v>
      </c>
      <c r="E18" s="69"/>
      <c r="F18" s="289">
        <v>1</v>
      </c>
      <c r="G18" s="57">
        <v>11</v>
      </c>
      <c r="H18" s="269">
        <v>1</v>
      </c>
      <c r="I18" s="58">
        <v>7</v>
      </c>
      <c r="J18" s="269">
        <v>1</v>
      </c>
      <c r="K18" s="57">
        <v>2</v>
      </c>
      <c r="L18" s="269">
        <v>1</v>
      </c>
      <c r="M18" s="57">
        <v>8</v>
      </c>
      <c r="N18" s="269">
        <v>2</v>
      </c>
      <c r="O18" s="57">
        <v>14</v>
      </c>
      <c r="P18" s="269">
        <v>2</v>
      </c>
      <c r="Q18" s="58">
        <v>13</v>
      </c>
      <c r="R18" s="281">
        <v>3</v>
      </c>
      <c r="S18" s="62">
        <v>16</v>
      </c>
      <c r="T18" s="281">
        <v>4</v>
      </c>
      <c r="U18" s="62">
        <v>11</v>
      </c>
      <c r="V18" s="269">
        <v>4.5</v>
      </c>
      <c r="W18" s="63">
        <v>1</v>
      </c>
      <c r="X18" s="269">
        <v>4.5</v>
      </c>
      <c r="Y18" s="62"/>
      <c r="Z18" s="269"/>
      <c r="AA18" s="56"/>
      <c r="AB18" s="269"/>
    </row>
    <row r="19" spans="1:30" ht="18" thickBot="1" x14ac:dyDescent="0.35">
      <c r="A19" s="113"/>
      <c r="B19" s="216">
        <v>1805</v>
      </c>
      <c r="C19" s="220">
        <v>1858</v>
      </c>
      <c r="D19" s="109" t="s">
        <v>205</v>
      </c>
      <c r="E19" s="70"/>
      <c r="F19" s="290"/>
      <c r="G19" s="61">
        <v>0</v>
      </c>
      <c r="H19" s="270"/>
      <c r="I19" s="61">
        <v>0</v>
      </c>
      <c r="J19" s="270"/>
      <c r="K19" s="61">
        <v>0</v>
      </c>
      <c r="L19" s="270"/>
      <c r="M19" s="61">
        <v>1</v>
      </c>
      <c r="N19" s="270"/>
      <c r="O19" s="61">
        <v>0</v>
      </c>
      <c r="P19" s="270"/>
      <c r="Q19" s="61">
        <v>1</v>
      </c>
      <c r="R19" s="282"/>
      <c r="S19" s="61">
        <v>1</v>
      </c>
      <c r="T19" s="282"/>
      <c r="U19" s="61">
        <v>0.5</v>
      </c>
      <c r="V19" s="270"/>
      <c r="W19" s="61">
        <v>0</v>
      </c>
      <c r="X19" s="270"/>
      <c r="Y19" s="61"/>
      <c r="Z19" s="270"/>
      <c r="AA19" s="61"/>
      <c r="AB19" s="270"/>
    </row>
    <row r="20" spans="1:30" x14ac:dyDescent="0.3">
      <c r="A20" s="112" t="s">
        <v>27</v>
      </c>
      <c r="B20" s="261">
        <v>5</v>
      </c>
      <c r="C20" s="262"/>
      <c r="D20" s="108" t="s">
        <v>219</v>
      </c>
      <c r="E20" s="69"/>
      <c r="F20" s="263">
        <v>1</v>
      </c>
      <c r="G20" s="233" t="s">
        <v>206</v>
      </c>
      <c r="H20" s="257">
        <v>1</v>
      </c>
      <c r="I20" s="235" t="s">
        <v>206</v>
      </c>
      <c r="J20" s="257">
        <v>1</v>
      </c>
      <c r="K20" s="63">
        <v>17</v>
      </c>
      <c r="L20" s="259">
        <v>2</v>
      </c>
      <c r="M20" s="235" t="s">
        <v>206</v>
      </c>
      <c r="N20" s="257">
        <v>2</v>
      </c>
      <c r="O20" s="235" t="s">
        <v>206</v>
      </c>
      <c r="P20" s="257">
        <v>2</v>
      </c>
      <c r="Q20" s="57">
        <v>10</v>
      </c>
      <c r="R20" s="257">
        <v>3</v>
      </c>
      <c r="S20" s="62">
        <v>12</v>
      </c>
      <c r="T20" s="257">
        <v>3</v>
      </c>
      <c r="U20" s="235" t="s">
        <v>206</v>
      </c>
      <c r="V20" s="257">
        <v>3</v>
      </c>
      <c r="W20" s="62">
        <v>10</v>
      </c>
      <c r="X20" s="257">
        <v>4</v>
      </c>
      <c r="Y20" s="56"/>
      <c r="Z20" s="269"/>
      <c r="AA20" s="56"/>
      <c r="AB20" s="269"/>
    </row>
    <row r="21" spans="1:30" ht="18" thickBot="1" x14ac:dyDescent="0.35">
      <c r="A21" s="113"/>
      <c r="B21" s="216">
        <v>1795</v>
      </c>
      <c r="C21" s="220">
        <v>1918</v>
      </c>
      <c r="D21" s="109" t="s">
        <v>222</v>
      </c>
      <c r="E21" s="70"/>
      <c r="F21" s="264"/>
      <c r="G21" s="61">
        <v>0</v>
      </c>
      <c r="H21" s="258"/>
      <c r="I21" s="61">
        <v>0</v>
      </c>
      <c r="J21" s="258"/>
      <c r="K21" s="61">
        <v>1</v>
      </c>
      <c r="L21" s="260"/>
      <c r="M21" s="61">
        <v>0</v>
      </c>
      <c r="N21" s="258"/>
      <c r="O21" s="61">
        <v>0</v>
      </c>
      <c r="P21" s="258"/>
      <c r="Q21" s="61">
        <v>1</v>
      </c>
      <c r="R21" s="258"/>
      <c r="S21" s="61">
        <v>0</v>
      </c>
      <c r="T21" s="258"/>
      <c r="U21" s="61">
        <v>0</v>
      </c>
      <c r="V21" s="258"/>
      <c r="W21" s="61">
        <v>1</v>
      </c>
      <c r="X21" s="258"/>
      <c r="Y21" s="61"/>
      <c r="Z21" s="270"/>
      <c r="AA21" s="61"/>
      <c r="AB21" s="270"/>
    </row>
    <row r="22" spans="1:30" x14ac:dyDescent="0.3">
      <c r="A22" s="112" t="s">
        <v>28</v>
      </c>
      <c r="B22" s="261">
        <v>6</v>
      </c>
      <c r="C22" s="262"/>
      <c r="D22" s="108" t="s">
        <v>173</v>
      </c>
      <c r="E22" s="69"/>
      <c r="F22" s="263">
        <v>1</v>
      </c>
      <c r="G22" s="63">
        <v>1</v>
      </c>
      <c r="H22" s="257">
        <v>1</v>
      </c>
      <c r="I22" s="58">
        <v>13</v>
      </c>
      <c r="J22" s="257">
        <v>1.5</v>
      </c>
      <c r="K22" s="58">
        <v>8</v>
      </c>
      <c r="L22" s="259">
        <v>2</v>
      </c>
      <c r="M22" s="235" t="s">
        <v>206</v>
      </c>
      <c r="N22" s="257">
        <v>2</v>
      </c>
      <c r="O22" s="235" t="s">
        <v>206</v>
      </c>
      <c r="P22" s="257">
        <v>2</v>
      </c>
      <c r="Q22" s="57">
        <v>14</v>
      </c>
      <c r="R22" s="259">
        <v>3</v>
      </c>
      <c r="S22" s="235" t="s">
        <v>206</v>
      </c>
      <c r="T22" s="257">
        <v>3</v>
      </c>
      <c r="U22" s="235" t="s">
        <v>206</v>
      </c>
      <c r="V22" s="257">
        <v>3</v>
      </c>
      <c r="W22" s="63">
        <v>12</v>
      </c>
      <c r="X22" s="257">
        <v>4</v>
      </c>
      <c r="Y22" s="62"/>
      <c r="Z22" s="269"/>
      <c r="AA22" s="63"/>
      <c r="AB22" s="269"/>
    </row>
    <row r="23" spans="1:30" ht="18" thickBot="1" x14ac:dyDescent="0.35">
      <c r="A23" s="113"/>
      <c r="B23" s="216">
        <v>1726</v>
      </c>
      <c r="C23" s="220">
        <v>1844</v>
      </c>
      <c r="D23" s="109" t="s">
        <v>94</v>
      </c>
      <c r="E23" s="70"/>
      <c r="F23" s="264"/>
      <c r="G23" s="61">
        <v>0</v>
      </c>
      <c r="H23" s="258"/>
      <c r="I23" s="61">
        <v>0.5</v>
      </c>
      <c r="J23" s="258"/>
      <c r="K23" s="72">
        <v>0.5</v>
      </c>
      <c r="L23" s="260"/>
      <c r="M23" s="61">
        <v>0</v>
      </c>
      <c r="N23" s="258"/>
      <c r="O23" s="61">
        <v>0</v>
      </c>
      <c r="P23" s="258"/>
      <c r="Q23" s="61">
        <v>1</v>
      </c>
      <c r="R23" s="260"/>
      <c r="S23" s="61">
        <v>0</v>
      </c>
      <c r="T23" s="258"/>
      <c r="U23" s="61">
        <v>0</v>
      </c>
      <c r="V23" s="258"/>
      <c r="W23" s="61">
        <v>1</v>
      </c>
      <c r="X23" s="258"/>
      <c r="Y23" s="61"/>
      <c r="Z23" s="270"/>
      <c r="AA23" s="61"/>
      <c r="AB23" s="270"/>
    </row>
    <row r="24" spans="1:30" x14ac:dyDescent="0.3">
      <c r="A24" s="112" t="s">
        <v>29</v>
      </c>
      <c r="B24" s="267">
        <v>13</v>
      </c>
      <c r="C24" s="268"/>
      <c r="D24" s="108" t="s">
        <v>95</v>
      </c>
      <c r="E24" s="68"/>
      <c r="F24" s="265">
        <v>0</v>
      </c>
      <c r="G24" s="62">
        <v>9</v>
      </c>
      <c r="H24" s="269">
        <v>1</v>
      </c>
      <c r="I24" s="63">
        <v>6</v>
      </c>
      <c r="J24" s="269">
        <v>1.5</v>
      </c>
      <c r="K24" s="62">
        <v>10</v>
      </c>
      <c r="L24" s="273">
        <v>2.5</v>
      </c>
      <c r="M24" s="57">
        <v>2</v>
      </c>
      <c r="N24" s="285">
        <v>2.5</v>
      </c>
      <c r="O24" s="63">
        <v>9</v>
      </c>
      <c r="P24" s="269">
        <v>2.5</v>
      </c>
      <c r="Q24" s="57">
        <v>4</v>
      </c>
      <c r="R24" s="269">
        <v>2.5</v>
      </c>
      <c r="S24" s="62">
        <v>14</v>
      </c>
      <c r="T24" s="269">
        <v>3</v>
      </c>
      <c r="U24" s="58">
        <v>15</v>
      </c>
      <c r="V24" s="269">
        <v>4</v>
      </c>
      <c r="W24" s="63">
        <v>11</v>
      </c>
      <c r="X24" s="269">
        <v>4</v>
      </c>
      <c r="Y24" s="62"/>
      <c r="Z24" s="269"/>
      <c r="AA24" s="62"/>
      <c r="AB24" s="269"/>
    </row>
    <row r="25" spans="1:30" ht="18" thickBot="1" x14ac:dyDescent="0.35">
      <c r="A25" s="113"/>
      <c r="B25" s="227"/>
      <c r="C25" s="220">
        <v>1618</v>
      </c>
      <c r="D25" s="109" t="s">
        <v>93</v>
      </c>
      <c r="E25" s="68"/>
      <c r="F25" s="266"/>
      <c r="G25" s="61">
        <v>1</v>
      </c>
      <c r="H25" s="270"/>
      <c r="I25" s="60">
        <v>0.5</v>
      </c>
      <c r="J25" s="270"/>
      <c r="K25" s="61">
        <v>1</v>
      </c>
      <c r="L25" s="274"/>
      <c r="M25" s="61">
        <v>0</v>
      </c>
      <c r="N25" s="286"/>
      <c r="O25" s="61">
        <v>0</v>
      </c>
      <c r="P25" s="270"/>
      <c r="Q25" s="61">
        <v>0</v>
      </c>
      <c r="R25" s="270"/>
      <c r="S25" s="61">
        <v>0.5</v>
      </c>
      <c r="T25" s="270"/>
      <c r="U25" s="61">
        <v>1</v>
      </c>
      <c r="V25" s="270"/>
      <c r="W25" s="61">
        <v>0</v>
      </c>
      <c r="X25" s="270"/>
      <c r="Y25" s="61"/>
      <c r="Z25" s="270"/>
      <c r="AA25" s="61"/>
      <c r="AB25" s="270"/>
    </row>
    <row r="26" spans="1:30" x14ac:dyDescent="0.3">
      <c r="A26" s="112" t="s">
        <v>30</v>
      </c>
      <c r="B26" s="267">
        <v>17</v>
      </c>
      <c r="C26" s="268"/>
      <c r="D26" s="108" t="s">
        <v>207</v>
      </c>
      <c r="E26" s="68"/>
      <c r="F26" s="265">
        <v>0</v>
      </c>
      <c r="G26" s="63">
        <v>12</v>
      </c>
      <c r="H26" s="269">
        <v>0</v>
      </c>
      <c r="I26" s="63">
        <v>15</v>
      </c>
      <c r="J26" s="269">
        <v>1</v>
      </c>
      <c r="K26" s="62">
        <v>5</v>
      </c>
      <c r="L26" s="269">
        <v>1</v>
      </c>
      <c r="M26" s="63">
        <v>16</v>
      </c>
      <c r="N26" s="269">
        <v>1</v>
      </c>
      <c r="O26" s="58">
        <v>10</v>
      </c>
      <c r="P26" s="269">
        <v>2</v>
      </c>
      <c r="Q26" s="62">
        <v>15</v>
      </c>
      <c r="R26" s="269">
        <v>3</v>
      </c>
      <c r="S26" s="235" t="s">
        <v>206</v>
      </c>
      <c r="T26" s="269">
        <v>3</v>
      </c>
      <c r="U26" s="58">
        <v>12</v>
      </c>
      <c r="V26" s="269">
        <v>4</v>
      </c>
      <c r="W26" s="63">
        <v>9</v>
      </c>
      <c r="X26" s="269">
        <v>4</v>
      </c>
      <c r="Y26" s="56"/>
      <c r="Z26" s="269"/>
      <c r="AA26" s="56"/>
      <c r="AB26" s="269"/>
    </row>
    <row r="27" spans="1:30" ht="18" thickBot="1" x14ac:dyDescent="0.35">
      <c r="A27" s="113"/>
      <c r="B27" s="227"/>
      <c r="C27" s="228"/>
      <c r="D27" s="109" t="s">
        <v>208</v>
      </c>
      <c r="E27" s="68"/>
      <c r="F27" s="266"/>
      <c r="G27" s="61">
        <v>0</v>
      </c>
      <c r="H27" s="270"/>
      <c r="I27" s="61">
        <v>1</v>
      </c>
      <c r="J27" s="270"/>
      <c r="K27" s="61">
        <v>0</v>
      </c>
      <c r="L27" s="270"/>
      <c r="M27" s="61">
        <v>0</v>
      </c>
      <c r="N27" s="270"/>
      <c r="O27" s="61">
        <v>1</v>
      </c>
      <c r="P27" s="270"/>
      <c r="Q27" s="61">
        <v>1</v>
      </c>
      <c r="R27" s="270"/>
      <c r="S27" s="61">
        <v>0</v>
      </c>
      <c r="T27" s="270"/>
      <c r="U27" s="61">
        <v>1</v>
      </c>
      <c r="V27" s="270"/>
      <c r="W27" s="61">
        <v>0</v>
      </c>
      <c r="X27" s="270"/>
      <c r="Y27" s="61"/>
      <c r="Z27" s="270"/>
      <c r="AA27" s="61"/>
      <c r="AB27" s="270"/>
    </row>
    <row r="28" spans="1:30" x14ac:dyDescent="0.3">
      <c r="A28" s="112" t="s">
        <v>31</v>
      </c>
      <c r="B28" s="291">
        <v>10</v>
      </c>
      <c r="C28" s="292"/>
      <c r="D28" s="108" t="s">
        <v>98</v>
      </c>
      <c r="E28" s="69"/>
      <c r="F28" s="265">
        <v>0</v>
      </c>
      <c r="G28" s="62">
        <v>14</v>
      </c>
      <c r="H28" s="279">
        <v>0</v>
      </c>
      <c r="I28" s="63">
        <v>12</v>
      </c>
      <c r="J28" s="279">
        <v>1</v>
      </c>
      <c r="K28" s="63">
        <v>13</v>
      </c>
      <c r="L28" s="279">
        <v>1</v>
      </c>
      <c r="M28" s="63">
        <v>15</v>
      </c>
      <c r="N28" s="279">
        <v>2</v>
      </c>
      <c r="O28" s="63">
        <v>17</v>
      </c>
      <c r="P28" s="269">
        <v>2</v>
      </c>
      <c r="Q28" s="62">
        <v>5</v>
      </c>
      <c r="R28" s="269">
        <v>2</v>
      </c>
      <c r="S28" s="62">
        <v>15</v>
      </c>
      <c r="T28" s="269">
        <v>2</v>
      </c>
      <c r="U28" s="62">
        <v>15</v>
      </c>
      <c r="V28" s="269">
        <v>3</v>
      </c>
      <c r="W28" s="63">
        <v>5</v>
      </c>
      <c r="X28" s="269">
        <v>3</v>
      </c>
      <c r="Y28" s="57"/>
      <c r="Z28" s="269"/>
      <c r="AA28" s="57"/>
      <c r="AB28" s="269"/>
    </row>
    <row r="29" spans="1:30" ht="18" thickBot="1" x14ac:dyDescent="0.35">
      <c r="A29" s="113"/>
      <c r="B29" s="216">
        <v>1401</v>
      </c>
      <c r="C29" s="220">
        <v>1405</v>
      </c>
      <c r="D29" s="109" t="s">
        <v>99</v>
      </c>
      <c r="E29" s="70"/>
      <c r="F29" s="293"/>
      <c r="G29" s="60">
        <v>0</v>
      </c>
      <c r="H29" s="280"/>
      <c r="I29" s="61">
        <v>1</v>
      </c>
      <c r="J29" s="280"/>
      <c r="K29" s="60">
        <v>0</v>
      </c>
      <c r="L29" s="280"/>
      <c r="M29" s="60">
        <v>1</v>
      </c>
      <c r="N29" s="280"/>
      <c r="O29" s="61">
        <v>0</v>
      </c>
      <c r="P29" s="270"/>
      <c r="Q29" s="61">
        <v>0</v>
      </c>
      <c r="R29" s="270"/>
      <c r="S29" s="61">
        <v>0</v>
      </c>
      <c r="T29" s="270"/>
      <c r="U29" s="61">
        <v>1</v>
      </c>
      <c r="V29" s="270"/>
      <c r="W29" s="61">
        <v>0</v>
      </c>
      <c r="X29" s="270"/>
      <c r="Y29" s="61"/>
      <c r="Z29" s="270"/>
      <c r="AA29" s="61"/>
      <c r="AB29" s="270"/>
    </row>
    <row r="30" spans="1:30" x14ac:dyDescent="0.3">
      <c r="A30" s="112" t="s">
        <v>32</v>
      </c>
      <c r="B30" s="267">
        <v>12</v>
      </c>
      <c r="C30" s="268"/>
      <c r="D30" s="108" t="s">
        <v>204</v>
      </c>
      <c r="E30" s="68"/>
      <c r="F30" s="265">
        <v>0</v>
      </c>
      <c r="G30" s="58">
        <v>17</v>
      </c>
      <c r="H30" s="269">
        <v>1</v>
      </c>
      <c r="I30" s="62">
        <v>10</v>
      </c>
      <c r="J30" s="269">
        <v>1</v>
      </c>
      <c r="K30" s="62">
        <v>9</v>
      </c>
      <c r="L30" s="281">
        <v>2</v>
      </c>
      <c r="M30" s="235" t="s">
        <v>206</v>
      </c>
      <c r="N30" s="269">
        <v>2</v>
      </c>
      <c r="O30" s="63">
        <v>11</v>
      </c>
      <c r="P30" s="269">
        <v>2</v>
      </c>
      <c r="Q30" s="235" t="s">
        <v>206</v>
      </c>
      <c r="R30" s="269">
        <v>2</v>
      </c>
      <c r="S30" s="63">
        <v>5</v>
      </c>
      <c r="T30" s="269">
        <v>3</v>
      </c>
      <c r="U30" s="57">
        <v>17</v>
      </c>
      <c r="V30" s="269">
        <v>3</v>
      </c>
      <c r="W30" s="62">
        <v>6</v>
      </c>
      <c r="X30" s="269">
        <v>3</v>
      </c>
      <c r="Y30" s="58"/>
      <c r="Z30" s="269"/>
      <c r="AA30" s="56"/>
      <c r="AB30" s="269"/>
    </row>
    <row r="31" spans="1:30" ht="18" thickBot="1" x14ac:dyDescent="0.35">
      <c r="A31" s="113"/>
      <c r="B31" s="227"/>
      <c r="C31" s="220">
        <v>1639</v>
      </c>
      <c r="D31" s="109" t="s">
        <v>205</v>
      </c>
      <c r="E31" s="68"/>
      <c r="F31" s="266"/>
      <c r="G31" s="61">
        <v>1</v>
      </c>
      <c r="H31" s="270"/>
      <c r="I31" s="61">
        <v>0</v>
      </c>
      <c r="J31" s="270"/>
      <c r="K31" s="61">
        <v>1</v>
      </c>
      <c r="L31" s="282"/>
      <c r="M31" s="61">
        <v>0</v>
      </c>
      <c r="N31" s="270"/>
      <c r="O31" s="61">
        <v>0</v>
      </c>
      <c r="P31" s="270"/>
      <c r="Q31" s="61">
        <v>0</v>
      </c>
      <c r="R31" s="270"/>
      <c r="S31" s="61">
        <v>1</v>
      </c>
      <c r="T31" s="270"/>
      <c r="U31" s="61">
        <v>0</v>
      </c>
      <c r="V31" s="270"/>
      <c r="W31" s="61">
        <v>0</v>
      </c>
      <c r="X31" s="270"/>
      <c r="Y31" s="61"/>
      <c r="Z31" s="270"/>
      <c r="AA31" s="61"/>
      <c r="AB31" s="270"/>
    </row>
    <row r="32" spans="1:30" x14ac:dyDescent="0.3">
      <c r="A32" s="112" t="s">
        <v>33</v>
      </c>
      <c r="B32" s="267">
        <v>14</v>
      </c>
      <c r="C32" s="268"/>
      <c r="D32" s="108" t="s">
        <v>97</v>
      </c>
      <c r="E32" s="69"/>
      <c r="F32" s="265">
        <v>0</v>
      </c>
      <c r="G32" s="63">
        <v>10</v>
      </c>
      <c r="H32" s="269">
        <v>1</v>
      </c>
      <c r="I32" s="63">
        <v>8</v>
      </c>
      <c r="J32" s="269">
        <v>1.5</v>
      </c>
      <c r="K32" s="235" t="s">
        <v>206</v>
      </c>
      <c r="L32" s="269">
        <v>1.5</v>
      </c>
      <c r="M32" s="235" t="s">
        <v>206</v>
      </c>
      <c r="N32" s="269">
        <v>1.5</v>
      </c>
      <c r="O32" s="62">
        <v>4</v>
      </c>
      <c r="P32" s="269">
        <v>2.5</v>
      </c>
      <c r="Q32" s="62">
        <v>6</v>
      </c>
      <c r="R32" s="269">
        <v>2.5</v>
      </c>
      <c r="S32" s="63">
        <v>13</v>
      </c>
      <c r="T32" s="269">
        <v>3</v>
      </c>
      <c r="U32" s="235" t="s">
        <v>206</v>
      </c>
      <c r="V32" s="269">
        <v>3</v>
      </c>
      <c r="W32" s="235" t="s">
        <v>206</v>
      </c>
      <c r="X32" s="269">
        <v>3</v>
      </c>
      <c r="Y32" s="58"/>
      <c r="Z32" s="269"/>
      <c r="AA32" s="57"/>
      <c r="AB32" s="269"/>
    </row>
    <row r="33" spans="1:28" ht="18" thickBot="1" x14ac:dyDescent="0.35">
      <c r="A33" s="113"/>
      <c r="B33" s="227"/>
      <c r="C33" s="220">
        <v>1549</v>
      </c>
      <c r="D33" s="109" t="s">
        <v>92</v>
      </c>
      <c r="E33" s="70"/>
      <c r="F33" s="266"/>
      <c r="G33" s="61">
        <v>1</v>
      </c>
      <c r="H33" s="270"/>
      <c r="I33" s="61">
        <v>0.5</v>
      </c>
      <c r="J33" s="270"/>
      <c r="K33" s="61">
        <v>0</v>
      </c>
      <c r="L33" s="270"/>
      <c r="M33" s="61">
        <v>0</v>
      </c>
      <c r="N33" s="270"/>
      <c r="O33" s="61">
        <v>1</v>
      </c>
      <c r="P33" s="270"/>
      <c r="Q33" s="61">
        <v>0</v>
      </c>
      <c r="R33" s="270"/>
      <c r="S33" s="61">
        <v>0.5</v>
      </c>
      <c r="T33" s="270"/>
      <c r="U33" s="61">
        <v>0</v>
      </c>
      <c r="V33" s="270"/>
      <c r="W33" s="61">
        <v>0</v>
      </c>
      <c r="X33" s="270"/>
      <c r="Y33" s="61"/>
      <c r="Z33" s="270"/>
      <c r="AA33" s="61"/>
      <c r="AB33" s="270"/>
    </row>
    <row r="34" spans="1:28" x14ac:dyDescent="0.3">
      <c r="A34" s="112" t="s">
        <v>34</v>
      </c>
      <c r="B34" s="267">
        <v>16</v>
      </c>
      <c r="C34" s="268"/>
      <c r="D34" s="108" t="s">
        <v>177</v>
      </c>
      <c r="E34" s="69"/>
      <c r="F34" s="265">
        <v>0</v>
      </c>
      <c r="G34" s="62">
        <v>15</v>
      </c>
      <c r="H34" s="269">
        <v>1</v>
      </c>
      <c r="I34" s="63">
        <v>9</v>
      </c>
      <c r="J34" s="269">
        <v>1</v>
      </c>
      <c r="K34" s="58">
        <v>11</v>
      </c>
      <c r="L34" s="269">
        <v>1</v>
      </c>
      <c r="M34" s="58">
        <v>17</v>
      </c>
      <c r="N34" s="269">
        <v>2</v>
      </c>
      <c r="O34" s="57">
        <v>8</v>
      </c>
      <c r="P34" s="281">
        <v>3</v>
      </c>
      <c r="Q34" s="58">
        <v>9</v>
      </c>
      <c r="R34" s="281">
        <v>3</v>
      </c>
      <c r="S34" s="63">
        <v>4</v>
      </c>
      <c r="T34" s="269">
        <v>3</v>
      </c>
      <c r="U34" s="57">
        <v>10</v>
      </c>
      <c r="V34" s="269">
        <v>3</v>
      </c>
      <c r="W34" s="63">
        <v>15</v>
      </c>
      <c r="X34" s="269">
        <v>3</v>
      </c>
      <c r="Y34" s="57"/>
      <c r="Z34" s="269"/>
      <c r="AA34" s="57"/>
      <c r="AB34" s="269"/>
    </row>
    <row r="35" spans="1:28" ht="18" thickBot="1" x14ac:dyDescent="0.35">
      <c r="A35" s="113"/>
      <c r="B35" s="227"/>
      <c r="C35" s="228"/>
      <c r="D35" s="109" t="s">
        <v>179</v>
      </c>
      <c r="E35" s="70"/>
      <c r="F35" s="266"/>
      <c r="G35" s="61">
        <v>1</v>
      </c>
      <c r="H35" s="270"/>
      <c r="I35" s="71">
        <v>0</v>
      </c>
      <c r="J35" s="270"/>
      <c r="K35" s="61">
        <v>0</v>
      </c>
      <c r="L35" s="270"/>
      <c r="M35" s="61">
        <v>1</v>
      </c>
      <c r="N35" s="270"/>
      <c r="O35" s="61">
        <v>1</v>
      </c>
      <c r="P35" s="282"/>
      <c r="Q35" s="61">
        <v>0</v>
      </c>
      <c r="R35" s="282"/>
      <c r="S35" s="61">
        <v>0</v>
      </c>
      <c r="T35" s="270"/>
      <c r="U35" s="61">
        <v>0</v>
      </c>
      <c r="V35" s="270"/>
      <c r="W35" s="61">
        <v>0</v>
      </c>
      <c r="X35" s="270"/>
      <c r="Y35" s="61"/>
      <c r="Z35" s="270"/>
      <c r="AA35" s="61"/>
      <c r="AB35" s="270"/>
    </row>
    <row r="36" spans="1:28" x14ac:dyDescent="0.3">
      <c r="A36" s="112" t="s">
        <v>35</v>
      </c>
      <c r="B36" s="287">
        <v>8</v>
      </c>
      <c r="C36" s="288"/>
      <c r="D36" s="108" t="s">
        <v>96</v>
      </c>
      <c r="E36" s="69"/>
      <c r="F36" s="289">
        <v>1</v>
      </c>
      <c r="G36" s="63">
        <v>3</v>
      </c>
      <c r="H36" s="269">
        <v>1</v>
      </c>
      <c r="I36" s="62">
        <v>14</v>
      </c>
      <c r="J36" s="269">
        <v>1.5</v>
      </c>
      <c r="K36" s="57">
        <v>6</v>
      </c>
      <c r="L36" s="281">
        <v>2</v>
      </c>
      <c r="M36" s="62">
        <v>4</v>
      </c>
      <c r="N36" s="269">
        <v>2</v>
      </c>
      <c r="O36" s="62">
        <v>16</v>
      </c>
      <c r="P36" s="269">
        <v>2</v>
      </c>
      <c r="Q36" s="235" t="s">
        <v>206</v>
      </c>
      <c r="R36" s="269">
        <v>2</v>
      </c>
      <c r="S36" s="235" t="s">
        <v>206</v>
      </c>
      <c r="T36" s="269">
        <v>2</v>
      </c>
      <c r="U36" s="235" t="s">
        <v>206</v>
      </c>
      <c r="V36" s="269">
        <v>2</v>
      </c>
      <c r="W36" s="235" t="s">
        <v>206</v>
      </c>
      <c r="X36" s="269">
        <v>2</v>
      </c>
      <c r="Y36" s="58"/>
      <c r="Z36" s="269"/>
      <c r="AA36" s="57"/>
      <c r="AB36" s="269"/>
    </row>
    <row r="37" spans="1:28" ht="18" thickBot="1" x14ac:dyDescent="0.35">
      <c r="A37" s="113"/>
      <c r="B37" s="216">
        <v>1624</v>
      </c>
      <c r="C37" s="220">
        <v>1705</v>
      </c>
      <c r="D37" s="109" t="s">
        <v>93</v>
      </c>
      <c r="E37" s="70"/>
      <c r="F37" s="290"/>
      <c r="G37" s="60">
        <v>0</v>
      </c>
      <c r="H37" s="270"/>
      <c r="I37" s="61">
        <v>0.5</v>
      </c>
      <c r="J37" s="270"/>
      <c r="K37" s="61">
        <v>0.5</v>
      </c>
      <c r="L37" s="282"/>
      <c r="M37" s="61">
        <v>0</v>
      </c>
      <c r="N37" s="270"/>
      <c r="O37" s="61">
        <v>0</v>
      </c>
      <c r="P37" s="270"/>
      <c r="Q37" s="61">
        <v>0</v>
      </c>
      <c r="R37" s="270"/>
      <c r="S37" s="61">
        <v>0</v>
      </c>
      <c r="T37" s="270"/>
      <c r="U37" s="61">
        <v>0</v>
      </c>
      <c r="V37" s="270"/>
      <c r="W37" s="61">
        <v>0</v>
      </c>
      <c r="X37" s="270"/>
      <c r="Y37" s="61"/>
      <c r="Z37" s="270"/>
      <c r="AA37" s="61"/>
      <c r="AB37" s="270"/>
    </row>
    <row r="38" spans="1:28" x14ac:dyDescent="0.3">
      <c r="A38" s="112" t="s">
        <v>36</v>
      </c>
      <c r="B38" s="267">
        <v>15</v>
      </c>
      <c r="C38" s="268"/>
      <c r="D38" s="108" t="s">
        <v>212</v>
      </c>
      <c r="E38" s="68"/>
      <c r="F38" s="265">
        <v>0</v>
      </c>
      <c r="G38" s="57">
        <v>16</v>
      </c>
      <c r="H38" s="269">
        <v>0</v>
      </c>
      <c r="I38" s="62">
        <v>17</v>
      </c>
      <c r="J38" s="269">
        <v>0</v>
      </c>
      <c r="K38" s="235" t="s">
        <v>206</v>
      </c>
      <c r="L38" s="269">
        <v>0</v>
      </c>
      <c r="M38" s="62">
        <v>10</v>
      </c>
      <c r="N38" s="269">
        <v>0</v>
      </c>
      <c r="O38" s="235" t="s">
        <v>206</v>
      </c>
      <c r="P38" s="269">
        <v>0</v>
      </c>
      <c r="Q38" s="63">
        <v>17</v>
      </c>
      <c r="R38" s="269">
        <v>0</v>
      </c>
      <c r="S38" s="63">
        <v>10</v>
      </c>
      <c r="T38" s="269">
        <v>1</v>
      </c>
      <c r="U38" s="57">
        <v>13</v>
      </c>
      <c r="V38" s="269">
        <v>1</v>
      </c>
      <c r="W38" s="62">
        <v>16</v>
      </c>
      <c r="X38" s="269">
        <v>2</v>
      </c>
      <c r="Y38" s="57"/>
      <c r="Z38" s="269"/>
      <c r="AA38" s="57"/>
      <c r="AB38" s="269"/>
    </row>
    <row r="39" spans="1:28" ht="18" thickBot="1" x14ac:dyDescent="0.35">
      <c r="A39" s="113"/>
      <c r="B39" s="227"/>
      <c r="C39" s="228">
        <v>1438</v>
      </c>
      <c r="D39" s="109" t="s">
        <v>213</v>
      </c>
      <c r="E39" s="68"/>
      <c r="F39" s="266"/>
      <c r="G39" s="61">
        <v>0</v>
      </c>
      <c r="H39" s="270"/>
      <c r="I39" s="61">
        <v>0</v>
      </c>
      <c r="J39" s="270"/>
      <c r="K39" s="61">
        <v>0</v>
      </c>
      <c r="L39" s="270"/>
      <c r="M39" s="61">
        <v>0</v>
      </c>
      <c r="N39" s="270"/>
      <c r="O39" s="61">
        <v>0</v>
      </c>
      <c r="P39" s="270"/>
      <c r="Q39" s="61">
        <v>0</v>
      </c>
      <c r="R39" s="270"/>
      <c r="S39" s="61">
        <v>1</v>
      </c>
      <c r="T39" s="270"/>
      <c r="U39" s="61">
        <v>0</v>
      </c>
      <c r="V39" s="270"/>
      <c r="W39" s="61">
        <v>1</v>
      </c>
      <c r="X39" s="270"/>
      <c r="Y39" s="61"/>
      <c r="Z39" s="270"/>
      <c r="AA39" s="61"/>
      <c r="AB39" s="270"/>
    </row>
    <row r="40" spans="1:28" x14ac:dyDescent="0.3">
      <c r="B40" s="73"/>
      <c r="C40" s="73"/>
      <c r="D40" s="59"/>
      <c r="G40" s="74"/>
      <c r="H40" s="75"/>
      <c r="I40" s="74"/>
      <c r="J40" s="75"/>
      <c r="K40" s="74"/>
      <c r="L40" s="75"/>
      <c r="M40" s="66"/>
      <c r="N40" s="67"/>
      <c r="O40" s="66"/>
      <c r="P40" s="67"/>
      <c r="Q40" s="66"/>
      <c r="R40" s="67"/>
      <c r="S40" s="66"/>
      <c r="T40" s="67"/>
      <c r="U40" s="66"/>
      <c r="V40" s="67"/>
      <c r="W40" s="66"/>
      <c r="X40" s="67"/>
      <c r="Y40" s="66"/>
      <c r="Z40" s="67"/>
      <c r="AA40" s="66"/>
      <c r="AB40" s="67"/>
    </row>
    <row r="41" spans="1:28" x14ac:dyDescent="0.3">
      <c r="B41" s="76" t="s">
        <v>224</v>
      </c>
      <c r="C41" s="76"/>
      <c r="G41" s="77"/>
      <c r="H41" s="78"/>
      <c r="I41" s="79"/>
      <c r="J41" s="79"/>
      <c r="K41" s="79"/>
      <c r="L41" s="79"/>
      <c r="M41" s="79"/>
      <c r="N41" s="79"/>
    </row>
    <row r="42" spans="1:28" x14ac:dyDescent="0.3">
      <c r="B42" s="165">
        <f>'Podle ELO'!A43</f>
        <v>1773.6</v>
      </c>
      <c r="C42" s="229"/>
      <c r="G42" s="77"/>
      <c r="H42" s="78"/>
      <c r="I42" s="79"/>
      <c r="J42" s="79"/>
      <c r="K42" s="79"/>
      <c r="L42" s="79"/>
      <c r="M42" s="79"/>
      <c r="N42" s="79"/>
    </row>
    <row r="43" spans="1:28" x14ac:dyDescent="0.3">
      <c r="B43" s="81"/>
      <c r="C43" s="81"/>
      <c r="G43" s="77"/>
      <c r="H43" s="78"/>
      <c r="I43" s="79"/>
      <c r="J43" s="79"/>
      <c r="K43" s="79"/>
      <c r="L43" s="79"/>
      <c r="M43" s="79"/>
      <c r="N43" s="79"/>
    </row>
    <row r="44" spans="1:28" x14ac:dyDescent="0.3">
      <c r="B44" s="76" t="s">
        <v>18</v>
      </c>
      <c r="C44" s="76"/>
      <c r="D44" s="46"/>
      <c r="G44" s="79">
        <f>'Podle ELO'!F45</f>
        <v>7</v>
      </c>
      <c r="H44" s="79"/>
      <c r="I44" s="79">
        <f>'Podle ELO'!H45</f>
        <v>8</v>
      </c>
      <c r="J44" s="79"/>
      <c r="K44" s="79">
        <f>'Podle ELO'!J45</f>
        <v>5</v>
      </c>
      <c r="L44" s="79"/>
      <c r="M44" s="79">
        <f>'Podle ELO'!L45</f>
        <v>3</v>
      </c>
      <c r="N44" s="79"/>
      <c r="O44" s="79">
        <f>'Podle ELO'!N45</f>
        <v>7</v>
      </c>
      <c r="P44" s="79"/>
      <c r="Q44" s="79">
        <f>'Podle ELO'!P45</f>
        <v>6</v>
      </c>
      <c r="S44" s="79">
        <f>'Podle ELO'!R45</f>
        <v>7</v>
      </c>
      <c r="T44" s="79"/>
      <c r="U44" s="79">
        <f>'Podle ELO'!T45</f>
        <v>6</v>
      </c>
      <c r="V44" s="79"/>
      <c r="W44" s="79">
        <f>'Podle ELO'!V45</f>
        <v>7</v>
      </c>
      <c r="X44" s="79"/>
      <c r="Y44" s="79">
        <f>'Podle ELO'!X45</f>
        <v>0</v>
      </c>
      <c r="Z44" s="79"/>
      <c r="AA44" s="79">
        <f>'Podle ELO'!Z45</f>
        <v>0</v>
      </c>
      <c r="AB44" s="79"/>
    </row>
    <row r="45" spans="1:28" s="88" customFormat="1" x14ac:dyDescent="0.3">
      <c r="A45" s="96"/>
      <c r="B45" s="82" t="s">
        <v>72</v>
      </c>
      <c r="C45" s="82"/>
      <c r="D45" s="83"/>
      <c r="E45" s="84"/>
      <c r="F45" s="85"/>
      <c r="G45" s="86">
        <f>'Podle ELO'!F46</f>
        <v>1</v>
      </c>
      <c r="H45" s="86"/>
      <c r="I45" s="86">
        <f>'Podle ELO'!H46</f>
        <v>0</v>
      </c>
      <c r="J45" s="86"/>
      <c r="K45" s="86">
        <f>'Podle ELO'!J46</f>
        <v>2</v>
      </c>
      <c r="L45" s="86"/>
      <c r="M45" s="86">
        <f>'Podle ELO'!L46</f>
        <v>3</v>
      </c>
      <c r="N45" s="86"/>
      <c r="O45" s="86">
        <f>'Podle ELO'!N46</f>
        <v>0</v>
      </c>
      <c r="P45" s="86"/>
      <c r="Q45" s="86">
        <f>'Podle ELO'!P46</f>
        <v>1</v>
      </c>
      <c r="S45" s="86">
        <f>'Podle ELO'!R46</f>
        <v>0</v>
      </c>
      <c r="T45" s="86"/>
      <c r="U45" s="86">
        <f>'Podle ELO'!T46</f>
        <v>0</v>
      </c>
      <c r="V45" s="86"/>
      <c r="W45" s="86">
        <f>'Podle ELO'!V46</f>
        <v>0</v>
      </c>
      <c r="X45" s="86"/>
      <c r="Y45" s="86">
        <f>'Podle ELO'!X46</f>
        <v>0</v>
      </c>
      <c r="Z45" s="86"/>
      <c r="AA45" s="86">
        <f>'Podle ELO'!Z46</f>
        <v>0</v>
      </c>
      <c r="AB45" s="86"/>
    </row>
    <row r="46" spans="1:28" s="50" customFormat="1" x14ac:dyDescent="0.3">
      <c r="A46" s="97"/>
      <c r="B46" s="89" t="s">
        <v>19</v>
      </c>
      <c r="C46" s="89"/>
      <c r="D46" s="90"/>
      <c r="E46" s="55"/>
      <c r="F46" s="91"/>
      <c r="G46" s="92">
        <f>'Podle ELO'!F47</f>
        <v>8</v>
      </c>
      <c r="H46" s="92"/>
      <c r="I46" s="92">
        <f>'Podle ELO'!H47</f>
        <v>16</v>
      </c>
      <c r="J46" s="92"/>
      <c r="K46" s="92">
        <f>'Podle ELO'!J47</f>
        <v>23</v>
      </c>
      <c r="L46" s="92"/>
      <c r="M46" s="92">
        <f>'Podle ELO'!L47</f>
        <v>29</v>
      </c>
      <c r="N46" s="92"/>
      <c r="O46" s="92">
        <f>'Podle ELO'!N47</f>
        <v>36</v>
      </c>
      <c r="P46" s="92"/>
      <c r="Q46" s="92">
        <f>'Podle ELO'!P47</f>
        <v>43</v>
      </c>
      <c r="S46" s="92">
        <f>'Podle ELO'!R47</f>
        <v>50</v>
      </c>
      <c r="T46" s="92"/>
      <c r="U46" s="92">
        <f>'Podle ELO'!T47</f>
        <v>56</v>
      </c>
      <c r="V46" s="92"/>
      <c r="W46" s="92">
        <f>'Podle ELO'!V47</f>
        <v>63</v>
      </c>
      <c r="X46" s="92"/>
      <c r="Y46" s="92">
        <f>'Podle ELO'!X47</f>
        <v>63</v>
      </c>
      <c r="Z46" s="92"/>
      <c r="AA46" s="92">
        <f>'Podle ELO'!Z47</f>
        <v>63</v>
      </c>
      <c r="AB46" s="92"/>
    </row>
    <row r="47" spans="1:28" x14ac:dyDescent="0.3">
      <c r="G47" s="79"/>
      <c r="H47" s="79"/>
      <c r="I47" s="79"/>
      <c r="J47" s="79"/>
      <c r="K47" s="79"/>
      <c r="L47" s="79"/>
      <c r="M47" s="79"/>
      <c r="N47" s="79"/>
    </row>
    <row r="48" spans="1:28" x14ac:dyDescent="0.3">
      <c r="G48" s="79"/>
      <c r="H48" s="79"/>
      <c r="I48" s="79"/>
      <c r="J48" s="79"/>
      <c r="K48" s="79"/>
      <c r="L48" s="79"/>
      <c r="M48" s="79"/>
      <c r="N48" s="79"/>
    </row>
    <row r="49" spans="7:14" x14ac:dyDescent="0.3">
      <c r="G49" s="79"/>
      <c r="H49" s="79"/>
      <c r="I49" s="79"/>
      <c r="J49" s="79"/>
      <c r="K49" s="79"/>
      <c r="L49" s="79"/>
      <c r="M49" s="79"/>
      <c r="N49" s="79"/>
    </row>
    <row r="50" spans="7:14" x14ac:dyDescent="0.3">
      <c r="G50" s="79"/>
      <c r="H50" s="79"/>
      <c r="I50" s="79"/>
      <c r="J50" s="79"/>
      <c r="K50" s="79"/>
      <c r="L50" s="79"/>
      <c r="M50" s="79"/>
      <c r="N50" s="79"/>
    </row>
  </sheetData>
  <mergeCells count="222">
    <mergeCell ref="B38:C38"/>
    <mergeCell ref="F38:F39"/>
    <mergeCell ref="H38:H39"/>
    <mergeCell ref="J38:J39"/>
    <mergeCell ref="L38:L39"/>
    <mergeCell ref="N38:N39"/>
    <mergeCell ref="X36:X37"/>
    <mergeCell ref="AB36:AB37"/>
    <mergeCell ref="P36:P37"/>
    <mergeCell ref="J36:J37"/>
    <mergeCell ref="L36:L37"/>
    <mergeCell ref="N36:N37"/>
    <mergeCell ref="AB38:AB39"/>
    <mergeCell ref="P38:P39"/>
    <mergeCell ref="R38:R39"/>
    <mergeCell ref="T38:T39"/>
    <mergeCell ref="V38:V39"/>
    <mergeCell ref="X38:X39"/>
    <mergeCell ref="Z38:Z39"/>
    <mergeCell ref="B28:C28"/>
    <mergeCell ref="F28:F29"/>
    <mergeCell ref="B24:C24"/>
    <mergeCell ref="F24:F25"/>
    <mergeCell ref="B26:C26"/>
    <mergeCell ref="F26:F27"/>
    <mergeCell ref="B36:C36"/>
    <mergeCell ref="F36:F37"/>
    <mergeCell ref="H36:H37"/>
    <mergeCell ref="B14:C14"/>
    <mergeCell ref="F14:F15"/>
    <mergeCell ref="B16:C16"/>
    <mergeCell ref="B18:C18"/>
    <mergeCell ref="F18:F19"/>
    <mergeCell ref="F16:F17"/>
    <mergeCell ref="B6:C6"/>
    <mergeCell ref="F6:F7"/>
    <mergeCell ref="B8:C8"/>
    <mergeCell ref="B10:C10"/>
    <mergeCell ref="B12:C12"/>
    <mergeCell ref="F12:F13"/>
    <mergeCell ref="F8:F9"/>
    <mergeCell ref="F10:F11"/>
    <mergeCell ref="H34:H35"/>
    <mergeCell ref="J34:J35"/>
    <mergeCell ref="L34:L35"/>
    <mergeCell ref="N34:N35"/>
    <mergeCell ref="L32:L33"/>
    <mergeCell ref="J30:J31"/>
    <mergeCell ref="L30:L31"/>
    <mergeCell ref="N30:N31"/>
    <mergeCell ref="H30:H31"/>
    <mergeCell ref="N32:N33"/>
    <mergeCell ref="V34:V35"/>
    <mergeCell ref="Z28:Z29"/>
    <mergeCell ref="R34:R35"/>
    <mergeCell ref="T34:T35"/>
    <mergeCell ref="T26:T27"/>
    <mergeCell ref="R30:R31"/>
    <mergeCell ref="T32:T33"/>
    <mergeCell ref="X32:X33"/>
    <mergeCell ref="J32:J33"/>
    <mergeCell ref="AB12:AB13"/>
    <mergeCell ref="AB14:AB15"/>
    <mergeCell ref="X18:X19"/>
    <mergeCell ref="AB32:AB33"/>
    <mergeCell ref="V30:V31"/>
    <mergeCell ref="X28:X29"/>
    <mergeCell ref="Z16:Z17"/>
    <mergeCell ref="Z24:Z25"/>
    <mergeCell ref="T12:T13"/>
    <mergeCell ref="V12:V13"/>
    <mergeCell ref="Z12:Z13"/>
    <mergeCell ref="AB16:AB17"/>
    <mergeCell ref="Z32:Z33"/>
    <mergeCell ref="V26:V27"/>
    <mergeCell ref="T24:T25"/>
    <mergeCell ref="X24:X25"/>
    <mergeCell ref="X26:X27"/>
    <mergeCell ref="V24:V25"/>
    <mergeCell ref="AB34:AB35"/>
    <mergeCell ref="Z34:Z35"/>
    <mergeCell ref="X16:X17"/>
    <mergeCell ref="AB30:AB31"/>
    <mergeCell ref="P32:P33"/>
    <mergeCell ref="T36:T37"/>
    <mergeCell ref="R36:R37"/>
    <mergeCell ref="Z26:Z27"/>
    <mergeCell ref="X34:X35"/>
    <mergeCell ref="T28:T29"/>
    <mergeCell ref="R26:R27"/>
    <mergeCell ref="V36:V37"/>
    <mergeCell ref="Z36:Z37"/>
    <mergeCell ref="AB28:AB29"/>
    <mergeCell ref="X30:X31"/>
    <mergeCell ref="T18:T19"/>
    <mergeCell ref="AB26:AB27"/>
    <mergeCell ref="AB24:AB25"/>
    <mergeCell ref="R32:R33"/>
    <mergeCell ref="R28:R29"/>
    <mergeCell ref="V32:V33"/>
    <mergeCell ref="V28:V29"/>
    <mergeCell ref="Z30:Z31"/>
    <mergeCell ref="P34:P35"/>
    <mergeCell ref="H24:H25"/>
    <mergeCell ref="L12:L13"/>
    <mergeCell ref="V16:V17"/>
    <mergeCell ref="P12:P13"/>
    <mergeCell ref="P18:P19"/>
    <mergeCell ref="P16:P17"/>
    <mergeCell ref="N14:N15"/>
    <mergeCell ref="V14:V15"/>
    <mergeCell ref="N12:N13"/>
    <mergeCell ref="R12:R13"/>
    <mergeCell ref="R14:R15"/>
    <mergeCell ref="P14:P15"/>
    <mergeCell ref="N16:N17"/>
    <mergeCell ref="R24:R25"/>
    <mergeCell ref="AB18:AB19"/>
    <mergeCell ref="Z22:Z23"/>
    <mergeCell ref="Z20:Z21"/>
    <mergeCell ref="AB20:AB21"/>
    <mergeCell ref="AB22:AB23"/>
    <mergeCell ref="Z18:Z19"/>
    <mergeCell ref="V18:V19"/>
    <mergeCell ref="L18:L19"/>
    <mergeCell ref="N18:N19"/>
    <mergeCell ref="R18:R19"/>
    <mergeCell ref="J28:J29"/>
    <mergeCell ref="H28:H29"/>
    <mergeCell ref="L16:L17"/>
    <mergeCell ref="L14:L15"/>
    <mergeCell ref="G4:H4"/>
    <mergeCell ref="G5:H5"/>
    <mergeCell ref="H6:H7"/>
    <mergeCell ref="H8:H9"/>
    <mergeCell ref="H12:H13"/>
    <mergeCell ref="I4:J4"/>
    <mergeCell ref="J12:J13"/>
    <mergeCell ref="H10:H11"/>
    <mergeCell ref="J10:J11"/>
    <mergeCell ref="L10:L11"/>
    <mergeCell ref="H14:H15"/>
    <mergeCell ref="H18:H19"/>
    <mergeCell ref="J14:J15"/>
    <mergeCell ref="H16:H17"/>
    <mergeCell ref="J16:J17"/>
    <mergeCell ref="J18:J19"/>
    <mergeCell ref="H26:H27"/>
    <mergeCell ref="J26:J27"/>
    <mergeCell ref="L24:L25"/>
    <mergeCell ref="J24:J25"/>
    <mergeCell ref="AB10:AB11"/>
    <mergeCell ref="S5:T5"/>
    <mergeCell ref="U5:V5"/>
    <mergeCell ref="V6:V7"/>
    <mergeCell ref="R6:R7"/>
    <mergeCell ref="S4:T4"/>
    <mergeCell ref="U4:V4"/>
    <mergeCell ref="V8:V9"/>
    <mergeCell ref="T6:T7"/>
    <mergeCell ref="T10:T11"/>
    <mergeCell ref="R8:R9"/>
    <mergeCell ref="Q4:R4"/>
    <mergeCell ref="Q5:R5"/>
    <mergeCell ref="W5:X5"/>
    <mergeCell ref="Y5:Z5"/>
    <mergeCell ref="AA5:AB5"/>
    <mergeCell ref="W4:X4"/>
    <mergeCell ref="Y4:Z4"/>
    <mergeCell ref="AA4:AB4"/>
    <mergeCell ref="AB6:AB7"/>
    <mergeCell ref="AB8:AB9"/>
    <mergeCell ref="X6:X7"/>
    <mergeCell ref="Z6:Z7"/>
    <mergeCell ref="X10:X11"/>
    <mergeCell ref="L28:L29"/>
    <mergeCell ref="L26:L27"/>
    <mergeCell ref="T30:T31"/>
    <mergeCell ref="P30:P31"/>
    <mergeCell ref="X8:X9"/>
    <mergeCell ref="Z8:Z9"/>
    <mergeCell ref="V10:V11"/>
    <mergeCell ref="Z10:Z11"/>
    <mergeCell ref="T8:T9"/>
    <mergeCell ref="X14:X15"/>
    <mergeCell ref="T14:T15"/>
    <mergeCell ref="R16:R17"/>
    <mergeCell ref="T16:T17"/>
    <mergeCell ref="N10:N11"/>
    <mergeCell ref="P10:P11"/>
    <mergeCell ref="R10:R11"/>
    <mergeCell ref="P26:P27"/>
    <mergeCell ref="P28:P29"/>
    <mergeCell ref="Z14:Z15"/>
    <mergeCell ref="N28:N29"/>
    <mergeCell ref="N26:N27"/>
    <mergeCell ref="N24:N25"/>
    <mergeCell ref="P24:P25"/>
    <mergeCell ref="F32:F33"/>
    <mergeCell ref="F34:F35"/>
    <mergeCell ref="B34:C34"/>
    <mergeCell ref="B30:C30"/>
    <mergeCell ref="F30:F31"/>
    <mergeCell ref="B32:C32"/>
    <mergeCell ref="H32:H33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showRuler="0" zoomScale="90" zoomScaleNormal="90" workbookViewId="0">
      <pane ySplit="5" topLeftCell="A6" activePane="bottomLeft" state="frozen"/>
      <selection pane="bottomLeft" activeCell="C34" sqref="C34"/>
    </sheetView>
  </sheetViews>
  <sheetFormatPr defaultColWidth="8.7109375" defaultRowHeight="17.25" x14ac:dyDescent="0.3"/>
  <cols>
    <col min="1" max="1" width="5.7109375" style="49" customWidth="1"/>
    <col min="2" max="2" width="5.7109375" style="218" customWidth="1"/>
    <col min="3" max="3" width="13.42578125" style="46" customWidth="1"/>
    <col min="4" max="4" width="0.85546875" style="47" customWidth="1"/>
    <col min="5" max="5" width="4.140625" style="169" customWidth="1"/>
    <col min="6" max="27" width="4.140625" style="49" customWidth="1"/>
    <col min="28" max="28" width="1" style="49" customWidth="1"/>
    <col min="29" max="29" width="6.7109375" style="49" customWidth="1"/>
    <col min="30" max="16384" width="8.7109375" style="49"/>
  </cols>
  <sheetData>
    <row r="1" spans="1:29" x14ac:dyDescent="0.3">
      <c r="A1" s="45" t="s">
        <v>0</v>
      </c>
      <c r="B1" s="217"/>
      <c r="Q1" s="50" t="s">
        <v>170</v>
      </c>
    </row>
    <row r="2" spans="1:29" x14ac:dyDescent="0.3">
      <c r="A2" s="45" t="s">
        <v>171</v>
      </c>
    </row>
    <row r="3" spans="1:29" ht="18" thickBot="1" x14ac:dyDescent="0.35"/>
    <row r="4" spans="1:29" s="53" customFormat="1" x14ac:dyDescent="0.3">
      <c r="A4" s="271" t="s">
        <v>2</v>
      </c>
      <c r="B4" s="272"/>
      <c r="C4" s="209" t="s">
        <v>4</v>
      </c>
      <c r="D4" s="52"/>
      <c r="E4" s="166" t="s">
        <v>16</v>
      </c>
      <c r="F4" s="283" t="s">
        <v>5</v>
      </c>
      <c r="G4" s="272"/>
      <c r="H4" s="271" t="s">
        <v>6</v>
      </c>
      <c r="I4" s="272"/>
      <c r="J4" s="271" t="s">
        <v>7</v>
      </c>
      <c r="K4" s="272"/>
      <c r="L4" s="271" t="s">
        <v>8</v>
      </c>
      <c r="M4" s="272"/>
      <c r="N4" s="271" t="s">
        <v>9</v>
      </c>
      <c r="O4" s="272"/>
      <c r="P4" s="271" t="s">
        <v>10</v>
      </c>
      <c r="Q4" s="272"/>
      <c r="R4" s="271" t="s">
        <v>11</v>
      </c>
      <c r="S4" s="272"/>
      <c r="T4" s="271" t="s">
        <v>12</v>
      </c>
      <c r="U4" s="272"/>
      <c r="V4" s="271" t="s">
        <v>13</v>
      </c>
      <c r="W4" s="272"/>
      <c r="X4" s="271" t="s">
        <v>14</v>
      </c>
      <c r="Y4" s="272"/>
      <c r="Z4" s="271" t="s">
        <v>15</v>
      </c>
      <c r="AA4" s="272"/>
      <c r="AC4" s="168" t="s">
        <v>139</v>
      </c>
    </row>
    <row r="5" spans="1:29" s="53" customFormat="1" ht="18" thickBot="1" x14ac:dyDescent="0.35">
      <c r="A5" s="214" t="s">
        <v>168</v>
      </c>
      <c r="B5" s="219" t="s">
        <v>169</v>
      </c>
      <c r="C5" s="210" t="s">
        <v>1</v>
      </c>
      <c r="D5" s="54"/>
      <c r="E5" s="167" t="s">
        <v>80</v>
      </c>
      <c r="F5" s="284" t="s">
        <v>157</v>
      </c>
      <c r="G5" s="278"/>
      <c r="H5" s="277" t="s">
        <v>158</v>
      </c>
      <c r="I5" s="278"/>
      <c r="J5" s="277" t="s">
        <v>159</v>
      </c>
      <c r="K5" s="278"/>
      <c r="L5" s="277" t="s">
        <v>160</v>
      </c>
      <c r="M5" s="278"/>
      <c r="N5" s="277" t="s">
        <v>161</v>
      </c>
      <c r="O5" s="278"/>
      <c r="P5" s="277" t="s">
        <v>162</v>
      </c>
      <c r="Q5" s="278"/>
      <c r="R5" s="277" t="s">
        <v>163</v>
      </c>
      <c r="S5" s="278"/>
      <c r="T5" s="277" t="s">
        <v>164</v>
      </c>
      <c r="U5" s="278"/>
      <c r="V5" s="277" t="s">
        <v>165</v>
      </c>
      <c r="W5" s="278"/>
      <c r="X5" s="277" t="s">
        <v>166</v>
      </c>
      <c r="Y5" s="278"/>
      <c r="Z5" s="277" t="s">
        <v>167</v>
      </c>
      <c r="AA5" s="278"/>
      <c r="AC5" s="53" t="s">
        <v>3</v>
      </c>
    </row>
    <row r="6" spans="1:29" x14ac:dyDescent="0.3">
      <c r="A6" s="287">
        <v>1</v>
      </c>
      <c r="B6" s="288"/>
      <c r="C6" s="212" t="s">
        <v>172</v>
      </c>
      <c r="D6" s="69"/>
      <c r="E6" s="289">
        <v>1</v>
      </c>
      <c r="F6" s="62">
        <v>6</v>
      </c>
      <c r="G6" s="275">
        <v>2</v>
      </c>
      <c r="H6" s="63">
        <v>3</v>
      </c>
      <c r="I6" s="275">
        <v>3</v>
      </c>
      <c r="J6" s="235" t="s">
        <v>206</v>
      </c>
      <c r="K6" s="275">
        <v>3</v>
      </c>
      <c r="L6" s="63">
        <v>7</v>
      </c>
      <c r="M6" s="275">
        <v>4</v>
      </c>
      <c r="N6" s="62">
        <v>7</v>
      </c>
      <c r="O6" s="275">
        <v>5</v>
      </c>
      <c r="P6" s="62">
        <v>3</v>
      </c>
      <c r="Q6" s="275">
        <v>6</v>
      </c>
      <c r="R6" s="57">
        <v>9</v>
      </c>
      <c r="S6" s="275">
        <v>7</v>
      </c>
      <c r="T6" s="57">
        <v>2</v>
      </c>
      <c r="U6" s="275">
        <v>7.5</v>
      </c>
      <c r="V6" s="58">
        <v>4</v>
      </c>
      <c r="W6" s="275">
        <v>8.5</v>
      </c>
      <c r="X6" s="57"/>
      <c r="Y6" s="269"/>
      <c r="Z6" s="56"/>
      <c r="AA6" s="269"/>
      <c r="AC6" s="294">
        <f>ELO!S8</f>
        <v>9.6226090791783463</v>
      </c>
    </row>
    <row r="7" spans="1:29" ht="18" thickBot="1" x14ac:dyDescent="0.35">
      <c r="A7" s="216">
        <v>2158</v>
      </c>
      <c r="B7" s="220">
        <v>2156</v>
      </c>
      <c r="C7" s="213" t="s">
        <v>178</v>
      </c>
      <c r="D7" s="70"/>
      <c r="E7" s="290"/>
      <c r="F7" s="60">
        <v>1</v>
      </c>
      <c r="G7" s="276"/>
      <c r="H7" s="60">
        <v>1</v>
      </c>
      <c r="I7" s="276"/>
      <c r="J7" s="61">
        <v>0</v>
      </c>
      <c r="K7" s="276"/>
      <c r="L7" s="61">
        <v>1</v>
      </c>
      <c r="M7" s="276"/>
      <c r="N7" s="60">
        <v>1</v>
      </c>
      <c r="O7" s="276"/>
      <c r="P7" s="60">
        <v>1</v>
      </c>
      <c r="Q7" s="276"/>
      <c r="R7" s="61">
        <v>1</v>
      </c>
      <c r="S7" s="276"/>
      <c r="T7" s="61">
        <v>0.5</v>
      </c>
      <c r="U7" s="276"/>
      <c r="V7" s="61">
        <v>1</v>
      </c>
      <c r="W7" s="276"/>
      <c r="X7" s="61"/>
      <c r="Y7" s="270"/>
      <c r="Z7" s="61"/>
      <c r="AA7" s="270"/>
      <c r="AC7" s="295"/>
    </row>
    <row r="8" spans="1:29" x14ac:dyDescent="0.3">
      <c r="A8" s="287">
        <v>2</v>
      </c>
      <c r="B8" s="288"/>
      <c r="C8" s="108" t="s">
        <v>116</v>
      </c>
      <c r="D8" s="69"/>
      <c r="E8" s="289">
        <v>1</v>
      </c>
      <c r="F8" s="63">
        <v>7</v>
      </c>
      <c r="G8" s="269">
        <v>1</v>
      </c>
      <c r="H8" s="62">
        <v>11</v>
      </c>
      <c r="I8" s="273">
        <v>2</v>
      </c>
      <c r="J8" s="62">
        <v>4</v>
      </c>
      <c r="K8" s="275">
        <v>3</v>
      </c>
      <c r="L8" s="58">
        <v>13</v>
      </c>
      <c r="M8" s="275">
        <v>4</v>
      </c>
      <c r="N8" s="63">
        <v>3</v>
      </c>
      <c r="O8" s="273">
        <v>4</v>
      </c>
      <c r="P8" s="235" t="s">
        <v>206</v>
      </c>
      <c r="Q8" s="273">
        <v>4</v>
      </c>
      <c r="R8" s="63">
        <v>11</v>
      </c>
      <c r="S8" s="273">
        <v>5</v>
      </c>
      <c r="T8" s="62">
        <v>1</v>
      </c>
      <c r="U8" s="273">
        <v>5.5</v>
      </c>
      <c r="V8" s="62">
        <v>7</v>
      </c>
      <c r="W8" s="273">
        <v>6.5</v>
      </c>
      <c r="X8" s="62"/>
      <c r="Y8" s="269"/>
      <c r="Z8" s="63"/>
      <c r="AA8" s="269"/>
      <c r="AC8" s="294">
        <f>ELO!S10</f>
        <v>-11.978099560856208</v>
      </c>
    </row>
    <row r="9" spans="1:29" ht="18" thickBot="1" x14ac:dyDescent="0.35">
      <c r="A9" s="216">
        <v>1991</v>
      </c>
      <c r="B9" s="220">
        <v>2047</v>
      </c>
      <c r="C9" s="109" t="s">
        <v>121</v>
      </c>
      <c r="D9" s="70"/>
      <c r="E9" s="290"/>
      <c r="F9" s="60">
        <v>0</v>
      </c>
      <c r="G9" s="270"/>
      <c r="H9" s="60">
        <v>1</v>
      </c>
      <c r="I9" s="274"/>
      <c r="J9" s="61">
        <v>1</v>
      </c>
      <c r="K9" s="276"/>
      <c r="L9" s="61">
        <v>1</v>
      </c>
      <c r="M9" s="276"/>
      <c r="N9" s="61">
        <v>0</v>
      </c>
      <c r="O9" s="274"/>
      <c r="P9" s="61">
        <v>0</v>
      </c>
      <c r="Q9" s="274"/>
      <c r="R9" s="61">
        <v>1</v>
      </c>
      <c r="S9" s="274"/>
      <c r="T9" s="61">
        <v>0.5</v>
      </c>
      <c r="U9" s="274"/>
      <c r="V9" s="61">
        <v>1</v>
      </c>
      <c r="W9" s="274"/>
      <c r="X9" s="61"/>
      <c r="Y9" s="270"/>
      <c r="Z9" s="61"/>
      <c r="AA9" s="270"/>
      <c r="AC9" s="295"/>
    </row>
    <row r="10" spans="1:29" x14ac:dyDescent="0.3">
      <c r="A10" s="287">
        <v>3</v>
      </c>
      <c r="B10" s="288"/>
      <c r="C10" s="108" t="s">
        <v>175</v>
      </c>
      <c r="D10" s="69"/>
      <c r="E10" s="289">
        <v>1</v>
      </c>
      <c r="F10" s="62">
        <v>8</v>
      </c>
      <c r="G10" s="275">
        <v>2</v>
      </c>
      <c r="H10" s="62">
        <v>1</v>
      </c>
      <c r="I10" s="273">
        <v>2</v>
      </c>
      <c r="J10" s="63">
        <v>7</v>
      </c>
      <c r="K10" s="275">
        <v>3</v>
      </c>
      <c r="L10" s="235" t="s">
        <v>206</v>
      </c>
      <c r="M10" s="273">
        <v>3</v>
      </c>
      <c r="N10" s="62">
        <v>2</v>
      </c>
      <c r="O10" s="273">
        <v>4</v>
      </c>
      <c r="P10" s="63">
        <v>1</v>
      </c>
      <c r="Q10" s="273">
        <v>4</v>
      </c>
      <c r="R10" s="62">
        <v>7</v>
      </c>
      <c r="S10" s="273">
        <v>5</v>
      </c>
      <c r="T10" s="235" t="s">
        <v>206</v>
      </c>
      <c r="U10" s="281">
        <v>5</v>
      </c>
      <c r="V10" s="235" t="s">
        <v>206</v>
      </c>
      <c r="W10" s="269">
        <v>5</v>
      </c>
      <c r="X10" s="56"/>
      <c r="Y10" s="269"/>
      <c r="Z10" s="56"/>
      <c r="AA10" s="269"/>
      <c r="AC10" s="294">
        <f>ELO!S12</f>
        <v>8.9538016952765247</v>
      </c>
    </row>
    <row r="11" spans="1:29" ht="18" thickBot="1" x14ac:dyDescent="0.35">
      <c r="A11" s="216">
        <v>1968</v>
      </c>
      <c r="B11" s="220">
        <v>1985</v>
      </c>
      <c r="C11" s="109" t="s">
        <v>179</v>
      </c>
      <c r="D11" s="70"/>
      <c r="E11" s="290"/>
      <c r="F11" s="60">
        <v>1</v>
      </c>
      <c r="G11" s="276"/>
      <c r="H11" s="60">
        <v>0</v>
      </c>
      <c r="I11" s="274"/>
      <c r="J11" s="60">
        <v>1</v>
      </c>
      <c r="K11" s="276"/>
      <c r="L11" s="61">
        <v>0</v>
      </c>
      <c r="M11" s="274"/>
      <c r="N11" s="60">
        <v>1</v>
      </c>
      <c r="O11" s="274"/>
      <c r="P11" s="61">
        <v>0</v>
      </c>
      <c r="Q11" s="274"/>
      <c r="R11" s="61">
        <v>1</v>
      </c>
      <c r="S11" s="274"/>
      <c r="T11" s="61">
        <v>0</v>
      </c>
      <c r="U11" s="282"/>
      <c r="V11" s="61">
        <v>0</v>
      </c>
      <c r="W11" s="270"/>
      <c r="X11" s="61"/>
      <c r="Y11" s="270"/>
      <c r="Z11" s="61"/>
      <c r="AA11" s="270"/>
      <c r="AC11" s="295"/>
    </row>
    <row r="12" spans="1:29" x14ac:dyDescent="0.3">
      <c r="A12" s="287">
        <v>4</v>
      </c>
      <c r="B12" s="288"/>
      <c r="C12" s="108" t="s">
        <v>202</v>
      </c>
      <c r="D12" s="69"/>
      <c r="E12" s="289">
        <v>1</v>
      </c>
      <c r="F12" s="57">
        <v>11</v>
      </c>
      <c r="G12" s="269">
        <v>1</v>
      </c>
      <c r="H12" s="58">
        <v>7</v>
      </c>
      <c r="I12" s="269">
        <v>1</v>
      </c>
      <c r="J12" s="57">
        <v>2</v>
      </c>
      <c r="K12" s="269">
        <v>1</v>
      </c>
      <c r="L12" s="57">
        <v>8</v>
      </c>
      <c r="M12" s="269">
        <v>2</v>
      </c>
      <c r="N12" s="57">
        <v>14</v>
      </c>
      <c r="O12" s="269">
        <v>2</v>
      </c>
      <c r="P12" s="58">
        <v>13</v>
      </c>
      <c r="Q12" s="281">
        <v>3</v>
      </c>
      <c r="R12" s="62">
        <v>16</v>
      </c>
      <c r="S12" s="281">
        <v>4</v>
      </c>
      <c r="T12" s="62">
        <v>11</v>
      </c>
      <c r="U12" s="269">
        <v>4.5</v>
      </c>
      <c r="V12" s="63">
        <v>1</v>
      </c>
      <c r="W12" s="269">
        <v>4.5</v>
      </c>
      <c r="X12" s="63"/>
      <c r="Y12" s="269"/>
      <c r="Z12" s="62"/>
      <c r="AA12" s="269"/>
      <c r="AC12" s="294">
        <f>ELO!S14</f>
        <v>-9.3478535825663585</v>
      </c>
    </row>
    <row r="13" spans="1:29" ht="18" thickBot="1" x14ac:dyDescent="0.35">
      <c r="A13" s="216">
        <v>1805</v>
      </c>
      <c r="B13" s="220">
        <v>1858</v>
      </c>
      <c r="C13" s="109" t="s">
        <v>205</v>
      </c>
      <c r="D13" s="70"/>
      <c r="E13" s="290"/>
      <c r="F13" s="61">
        <v>0</v>
      </c>
      <c r="G13" s="270"/>
      <c r="H13" s="61">
        <v>0</v>
      </c>
      <c r="I13" s="270"/>
      <c r="J13" s="61">
        <v>0</v>
      </c>
      <c r="K13" s="270"/>
      <c r="L13" s="61">
        <v>1</v>
      </c>
      <c r="M13" s="270"/>
      <c r="N13" s="61">
        <v>0</v>
      </c>
      <c r="O13" s="270"/>
      <c r="P13" s="61">
        <v>1</v>
      </c>
      <c r="Q13" s="282"/>
      <c r="R13" s="61">
        <v>1</v>
      </c>
      <c r="S13" s="282"/>
      <c r="T13" s="61">
        <v>0.5</v>
      </c>
      <c r="U13" s="270"/>
      <c r="V13" s="61">
        <v>0</v>
      </c>
      <c r="W13" s="270"/>
      <c r="X13" s="61"/>
      <c r="Y13" s="270"/>
      <c r="Z13" s="61"/>
      <c r="AA13" s="270"/>
      <c r="AC13" s="295"/>
    </row>
    <row r="14" spans="1:29" x14ac:dyDescent="0.3">
      <c r="A14" s="287">
        <v>5</v>
      </c>
      <c r="B14" s="288"/>
      <c r="C14" s="108" t="s">
        <v>219</v>
      </c>
      <c r="D14" s="69"/>
      <c r="E14" s="289">
        <v>1</v>
      </c>
      <c r="F14" s="233" t="s">
        <v>206</v>
      </c>
      <c r="G14" s="269">
        <v>1</v>
      </c>
      <c r="H14" s="235" t="s">
        <v>206</v>
      </c>
      <c r="I14" s="269">
        <v>1</v>
      </c>
      <c r="J14" s="63">
        <v>17</v>
      </c>
      <c r="K14" s="281">
        <v>2</v>
      </c>
      <c r="L14" s="235" t="s">
        <v>206</v>
      </c>
      <c r="M14" s="269">
        <v>2</v>
      </c>
      <c r="N14" s="235" t="s">
        <v>206</v>
      </c>
      <c r="O14" s="269">
        <v>2</v>
      </c>
      <c r="P14" s="57">
        <v>10</v>
      </c>
      <c r="Q14" s="269">
        <v>3</v>
      </c>
      <c r="R14" s="62">
        <v>12</v>
      </c>
      <c r="S14" s="269">
        <v>3</v>
      </c>
      <c r="T14" s="235" t="s">
        <v>206</v>
      </c>
      <c r="U14" s="269">
        <v>3</v>
      </c>
      <c r="V14" s="62">
        <v>10</v>
      </c>
      <c r="W14" s="269">
        <v>4</v>
      </c>
      <c r="X14" s="57"/>
      <c r="Y14" s="269"/>
      <c r="Z14" s="58"/>
      <c r="AA14" s="269"/>
      <c r="AC14" s="294">
        <f>ELO!S16</f>
        <v>5.6282491935896815</v>
      </c>
    </row>
    <row r="15" spans="1:29" ht="18" thickBot="1" x14ac:dyDescent="0.35">
      <c r="A15" s="216">
        <v>1795</v>
      </c>
      <c r="B15" s="220">
        <v>1918</v>
      </c>
      <c r="C15" s="109" t="s">
        <v>222</v>
      </c>
      <c r="D15" s="70"/>
      <c r="E15" s="290"/>
      <c r="F15" s="61">
        <v>0</v>
      </c>
      <c r="G15" s="270"/>
      <c r="H15" s="61">
        <v>0</v>
      </c>
      <c r="I15" s="270"/>
      <c r="J15" s="61">
        <v>1</v>
      </c>
      <c r="K15" s="282"/>
      <c r="L15" s="61">
        <v>0</v>
      </c>
      <c r="M15" s="270"/>
      <c r="N15" s="61">
        <v>0</v>
      </c>
      <c r="O15" s="270"/>
      <c r="P15" s="61">
        <v>1</v>
      </c>
      <c r="Q15" s="270"/>
      <c r="R15" s="61">
        <v>0</v>
      </c>
      <c r="S15" s="270"/>
      <c r="T15" s="61">
        <v>0</v>
      </c>
      <c r="U15" s="270"/>
      <c r="V15" s="61">
        <v>1</v>
      </c>
      <c r="W15" s="270"/>
      <c r="X15" s="61"/>
      <c r="Y15" s="270"/>
      <c r="Z15" s="61"/>
      <c r="AA15" s="270"/>
      <c r="AC15" s="295"/>
    </row>
    <row r="16" spans="1:29" x14ac:dyDescent="0.3">
      <c r="A16" s="287">
        <v>6</v>
      </c>
      <c r="B16" s="288"/>
      <c r="C16" s="108" t="s">
        <v>173</v>
      </c>
      <c r="D16" s="69"/>
      <c r="E16" s="289">
        <v>1</v>
      </c>
      <c r="F16" s="63">
        <v>1</v>
      </c>
      <c r="G16" s="269">
        <v>1</v>
      </c>
      <c r="H16" s="58">
        <v>13</v>
      </c>
      <c r="I16" s="269">
        <v>1.5</v>
      </c>
      <c r="J16" s="58">
        <v>8</v>
      </c>
      <c r="K16" s="281">
        <v>2</v>
      </c>
      <c r="L16" s="235" t="s">
        <v>206</v>
      </c>
      <c r="M16" s="269">
        <v>2</v>
      </c>
      <c r="N16" s="235" t="s">
        <v>206</v>
      </c>
      <c r="O16" s="269">
        <v>2</v>
      </c>
      <c r="P16" s="57">
        <v>14</v>
      </c>
      <c r="Q16" s="281">
        <v>3</v>
      </c>
      <c r="R16" s="235" t="s">
        <v>206</v>
      </c>
      <c r="S16" s="269">
        <v>3</v>
      </c>
      <c r="T16" s="235" t="s">
        <v>206</v>
      </c>
      <c r="U16" s="269">
        <v>3</v>
      </c>
      <c r="V16" s="63">
        <v>12</v>
      </c>
      <c r="W16" s="269">
        <v>4</v>
      </c>
      <c r="X16" s="62"/>
      <c r="Y16" s="269"/>
      <c r="Z16" s="62"/>
      <c r="AA16" s="269"/>
      <c r="AC16" s="294">
        <f>ELO!S18</f>
        <v>-1.8048596431708575</v>
      </c>
    </row>
    <row r="17" spans="1:29" ht="18" thickBot="1" x14ac:dyDescent="0.35">
      <c r="A17" s="216">
        <v>1726</v>
      </c>
      <c r="B17" s="220">
        <v>1844</v>
      </c>
      <c r="C17" s="109" t="s">
        <v>94</v>
      </c>
      <c r="D17" s="70"/>
      <c r="E17" s="290"/>
      <c r="F17" s="61">
        <v>0</v>
      </c>
      <c r="G17" s="270"/>
      <c r="H17" s="61">
        <v>0.5</v>
      </c>
      <c r="I17" s="270"/>
      <c r="J17" s="72">
        <v>0.5</v>
      </c>
      <c r="K17" s="282"/>
      <c r="L17" s="61">
        <v>0</v>
      </c>
      <c r="M17" s="270"/>
      <c r="N17" s="61">
        <v>0</v>
      </c>
      <c r="O17" s="270"/>
      <c r="P17" s="61">
        <v>1</v>
      </c>
      <c r="Q17" s="282"/>
      <c r="R17" s="61">
        <v>0</v>
      </c>
      <c r="S17" s="270"/>
      <c r="T17" s="61">
        <v>0</v>
      </c>
      <c r="U17" s="270"/>
      <c r="V17" s="61">
        <v>1</v>
      </c>
      <c r="W17" s="270"/>
      <c r="X17" s="61"/>
      <c r="Y17" s="270"/>
      <c r="Z17" s="61"/>
      <c r="AA17" s="270"/>
      <c r="AC17" s="295"/>
    </row>
    <row r="18" spans="1:29" x14ac:dyDescent="0.3">
      <c r="A18" s="287">
        <v>7</v>
      </c>
      <c r="B18" s="288"/>
      <c r="C18" s="108" t="s">
        <v>174</v>
      </c>
      <c r="D18" s="69"/>
      <c r="E18" s="289">
        <v>1</v>
      </c>
      <c r="F18" s="62">
        <v>2</v>
      </c>
      <c r="G18" s="275">
        <v>2</v>
      </c>
      <c r="H18" s="63">
        <v>4</v>
      </c>
      <c r="I18" s="275">
        <v>3</v>
      </c>
      <c r="J18" s="62">
        <v>3</v>
      </c>
      <c r="K18" s="275">
        <v>3</v>
      </c>
      <c r="L18" s="62">
        <v>1</v>
      </c>
      <c r="M18" s="273">
        <v>3</v>
      </c>
      <c r="N18" s="57">
        <v>1</v>
      </c>
      <c r="O18" s="281">
        <v>3</v>
      </c>
      <c r="P18" s="58">
        <v>11</v>
      </c>
      <c r="Q18" s="273">
        <v>4</v>
      </c>
      <c r="R18" s="63">
        <v>3</v>
      </c>
      <c r="S18" s="281">
        <v>4</v>
      </c>
      <c r="T18" s="63">
        <v>9</v>
      </c>
      <c r="U18" s="281">
        <v>5</v>
      </c>
      <c r="V18" s="63">
        <v>2</v>
      </c>
      <c r="W18" s="269">
        <v>5</v>
      </c>
      <c r="X18" s="62"/>
      <c r="Y18" s="269"/>
      <c r="Z18" s="56"/>
      <c r="AA18" s="269"/>
      <c r="AC18" s="294">
        <f>ELO!S20</f>
        <v>20.30752188643396</v>
      </c>
    </row>
    <row r="19" spans="1:29" ht="18" thickBot="1" x14ac:dyDescent="0.35">
      <c r="A19" s="216">
        <v>1714</v>
      </c>
      <c r="B19" s="228"/>
      <c r="C19" s="109" t="s">
        <v>180</v>
      </c>
      <c r="D19" s="70"/>
      <c r="E19" s="290"/>
      <c r="F19" s="61">
        <v>1</v>
      </c>
      <c r="G19" s="276"/>
      <c r="H19" s="61">
        <v>1</v>
      </c>
      <c r="I19" s="276"/>
      <c r="J19" s="61">
        <v>0</v>
      </c>
      <c r="K19" s="276"/>
      <c r="L19" s="61">
        <v>0</v>
      </c>
      <c r="M19" s="274"/>
      <c r="N19" s="61">
        <v>0</v>
      </c>
      <c r="O19" s="282"/>
      <c r="P19" s="61">
        <v>1</v>
      </c>
      <c r="Q19" s="274"/>
      <c r="R19" s="61">
        <v>0</v>
      </c>
      <c r="S19" s="282"/>
      <c r="T19" s="61">
        <v>1</v>
      </c>
      <c r="U19" s="282"/>
      <c r="V19" s="61">
        <v>0</v>
      </c>
      <c r="W19" s="270"/>
      <c r="X19" s="61"/>
      <c r="Y19" s="270"/>
      <c r="Z19" s="61"/>
      <c r="AA19" s="270"/>
      <c r="AC19" s="295"/>
    </row>
    <row r="20" spans="1:29" x14ac:dyDescent="0.3">
      <c r="A20" s="287">
        <v>8</v>
      </c>
      <c r="B20" s="288"/>
      <c r="C20" s="108" t="s">
        <v>96</v>
      </c>
      <c r="D20" s="69"/>
      <c r="E20" s="289">
        <v>1</v>
      </c>
      <c r="F20" s="63">
        <v>3</v>
      </c>
      <c r="G20" s="269">
        <v>1</v>
      </c>
      <c r="H20" s="62">
        <v>14</v>
      </c>
      <c r="I20" s="269">
        <v>1.5</v>
      </c>
      <c r="J20" s="57">
        <v>6</v>
      </c>
      <c r="K20" s="281">
        <v>2</v>
      </c>
      <c r="L20" s="62">
        <v>4</v>
      </c>
      <c r="M20" s="269">
        <v>2</v>
      </c>
      <c r="N20" s="62">
        <v>16</v>
      </c>
      <c r="O20" s="269">
        <v>2</v>
      </c>
      <c r="P20" s="235" t="s">
        <v>206</v>
      </c>
      <c r="Q20" s="269">
        <v>2</v>
      </c>
      <c r="R20" s="235" t="s">
        <v>206</v>
      </c>
      <c r="S20" s="269">
        <v>2</v>
      </c>
      <c r="T20" s="235" t="s">
        <v>206</v>
      </c>
      <c r="U20" s="269">
        <v>2</v>
      </c>
      <c r="V20" s="235" t="s">
        <v>206</v>
      </c>
      <c r="W20" s="269">
        <v>2</v>
      </c>
      <c r="X20" s="56"/>
      <c r="Y20" s="269"/>
      <c r="Z20" s="56"/>
      <c r="AA20" s="269"/>
      <c r="AC20" s="294">
        <f>ELO!S22</f>
        <v>-5.7831668909946075</v>
      </c>
    </row>
    <row r="21" spans="1:29" ht="18" thickBot="1" x14ac:dyDescent="0.35">
      <c r="A21" s="216">
        <v>1624</v>
      </c>
      <c r="B21" s="220">
        <v>1705</v>
      </c>
      <c r="C21" s="109" t="s">
        <v>93</v>
      </c>
      <c r="D21" s="70"/>
      <c r="E21" s="290"/>
      <c r="F21" s="60">
        <v>0</v>
      </c>
      <c r="G21" s="270"/>
      <c r="H21" s="61">
        <v>0.5</v>
      </c>
      <c r="I21" s="270"/>
      <c r="J21" s="61">
        <v>0.5</v>
      </c>
      <c r="K21" s="282"/>
      <c r="L21" s="61">
        <v>0</v>
      </c>
      <c r="M21" s="270"/>
      <c r="N21" s="61">
        <v>0</v>
      </c>
      <c r="O21" s="270"/>
      <c r="P21" s="61">
        <v>0</v>
      </c>
      <c r="Q21" s="270"/>
      <c r="R21" s="61">
        <v>0</v>
      </c>
      <c r="S21" s="270"/>
      <c r="T21" s="61">
        <v>0</v>
      </c>
      <c r="U21" s="270"/>
      <c r="V21" s="61">
        <v>0</v>
      </c>
      <c r="W21" s="270"/>
      <c r="X21" s="61"/>
      <c r="Y21" s="270"/>
      <c r="Z21" s="61"/>
      <c r="AA21" s="270"/>
      <c r="AC21" s="295"/>
    </row>
    <row r="22" spans="1:29" s="47" customFormat="1" x14ac:dyDescent="0.3">
      <c r="A22" s="287">
        <v>9</v>
      </c>
      <c r="B22" s="288"/>
      <c r="C22" s="108" t="s">
        <v>176</v>
      </c>
      <c r="D22" s="69"/>
      <c r="E22" s="289">
        <v>1</v>
      </c>
      <c r="F22" s="63">
        <v>13</v>
      </c>
      <c r="G22" s="269">
        <v>1</v>
      </c>
      <c r="H22" s="58">
        <v>16</v>
      </c>
      <c r="I22" s="269">
        <v>2</v>
      </c>
      <c r="J22" s="57">
        <v>12</v>
      </c>
      <c r="K22" s="281">
        <v>2</v>
      </c>
      <c r="L22" s="63">
        <v>11</v>
      </c>
      <c r="M22" s="269">
        <v>2</v>
      </c>
      <c r="N22" s="58">
        <v>13</v>
      </c>
      <c r="O22" s="281">
        <v>3</v>
      </c>
      <c r="P22" s="63">
        <v>16</v>
      </c>
      <c r="Q22" s="273">
        <v>4</v>
      </c>
      <c r="R22" s="62">
        <v>1</v>
      </c>
      <c r="S22" s="281">
        <v>4</v>
      </c>
      <c r="T22" s="62">
        <v>7</v>
      </c>
      <c r="U22" s="269">
        <v>4</v>
      </c>
      <c r="V22" s="62">
        <v>9</v>
      </c>
      <c r="W22" s="269">
        <v>5</v>
      </c>
      <c r="X22" s="63"/>
      <c r="Y22" s="269"/>
      <c r="Z22" s="62"/>
      <c r="AA22" s="269"/>
      <c r="AC22" s="294">
        <f>ELO!S24</f>
        <v>-0.90939538853081103</v>
      </c>
    </row>
    <row r="23" spans="1:29" ht="18" thickBot="1" x14ac:dyDescent="0.35">
      <c r="A23" s="216">
        <v>1554</v>
      </c>
      <c r="B23" s="220">
        <v>1541</v>
      </c>
      <c r="C23" s="109" t="s">
        <v>93</v>
      </c>
      <c r="D23" s="70"/>
      <c r="E23" s="290"/>
      <c r="F23" s="60">
        <v>0</v>
      </c>
      <c r="G23" s="270"/>
      <c r="H23" s="61">
        <v>1</v>
      </c>
      <c r="I23" s="270"/>
      <c r="J23" s="61">
        <v>0</v>
      </c>
      <c r="K23" s="282"/>
      <c r="L23" s="61">
        <v>0</v>
      </c>
      <c r="M23" s="270"/>
      <c r="N23" s="61">
        <v>1</v>
      </c>
      <c r="O23" s="282"/>
      <c r="P23" s="61">
        <v>1</v>
      </c>
      <c r="Q23" s="274"/>
      <c r="R23" s="61">
        <v>0</v>
      </c>
      <c r="S23" s="282"/>
      <c r="T23" s="61">
        <v>0</v>
      </c>
      <c r="U23" s="270"/>
      <c r="V23" s="61">
        <v>1</v>
      </c>
      <c r="W23" s="270"/>
      <c r="X23" s="61"/>
      <c r="Y23" s="270"/>
      <c r="Z23" s="61"/>
      <c r="AA23" s="270"/>
      <c r="AC23" s="295"/>
    </row>
    <row r="24" spans="1:29" ht="18" thickBot="1" x14ac:dyDescent="0.35">
      <c r="A24" s="64"/>
      <c r="B24" s="221"/>
      <c r="C24" s="70"/>
      <c r="D24" s="70"/>
      <c r="E24" s="170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66"/>
      <c r="S24" s="67"/>
      <c r="T24" s="66"/>
      <c r="U24" s="67"/>
      <c r="V24" s="66"/>
      <c r="W24" s="67"/>
      <c r="X24" s="66"/>
      <c r="Y24" s="67"/>
      <c r="Z24" s="66"/>
      <c r="AA24" s="67"/>
    </row>
    <row r="25" spans="1:29" x14ac:dyDescent="0.3">
      <c r="A25" s="291">
        <v>10</v>
      </c>
      <c r="B25" s="292"/>
      <c r="C25" s="108" t="s">
        <v>98</v>
      </c>
      <c r="D25" s="69"/>
      <c r="E25" s="265">
        <v>0</v>
      </c>
      <c r="F25" s="62">
        <v>14</v>
      </c>
      <c r="G25" s="279">
        <v>0</v>
      </c>
      <c r="H25" s="63">
        <v>12</v>
      </c>
      <c r="I25" s="279">
        <v>1</v>
      </c>
      <c r="J25" s="63">
        <v>13</v>
      </c>
      <c r="K25" s="279">
        <v>1</v>
      </c>
      <c r="L25" s="63">
        <v>15</v>
      </c>
      <c r="M25" s="279">
        <v>2</v>
      </c>
      <c r="N25" s="63">
        <v>17</v>
      </c>
      <c r="O25" s="269">
        <v>2</v>
      </c>
      <c r="P25" s="62">
        <v>5</v>
      </c>
      <c r="Q25" s="269">
        <v>2</v>
      </c>
      <c r="R25" s="62">
        <v>15</v>
      </c>
      <c r="S25" s="269">
        <v>2</v>
      </c>
      <c r="T25" s="62">
        <v>15</v>
      </c>
      <c r="U25" s="269">
        <v>3</v>
      </c>
      <c r="V25" s="63">
        <v>5</v>
      </c>
      <c r="W25" s="269">
        <v>3</v>
      </c>
      <c r="X25" s="62"/>
      <c r="Y25" s="269"/>
      <c r="Z25" s="63"/>
      <c r="AA25" s="269"/>
      <c r="AC25" s="294">
        <f>ELO!S26</f>
        <v>-5.6282491935896815</v>
      </c>
    </row>
    <row r="26" spans="1:29" ht="18" thickBot="1" x14ac:dyDescent="0.35">
      <c r="A26" s="216">
        <v>1401</v>
      </c>
      <c r="B26" s="220">
        <v>1405</v>
      </c>
      <c r="C26" s="109" t="s">
        <v>99</v>
      </c>
      <c r="D26" s="70"/>
      <c r="E26" s="293"/>
      <c r="F26" s="60">
        <v>0</v>
      </c>
      <c r="G26" s="280"/>
      <c r="H26" s="61">
        <v>1</v>
      </c>
      <c r="I26" s="280"/>
      <c r="J26" s="60">
        <v>0</v>
      </c>
      <c r="K26" s="280"/>
      <c r="L26" s="60">
        <v>1</v>
      </c>
      <c r="M26" s="280"/>
      <c r="N26" s="61">
        <v>0</v>
      </c>
      <c r="O26" s="270"/>
      <c r="P26" s="61">
        <v>0</v>
      </c>
      <c r="Q26" s="270"/>
      <c r="R26" s="61">
        <v>0</v>
      </c>
      <c r="S26" s="270"/>
      <c r="T26" s="61">
        <v>1</v>
      </c>
      <c r="U26" s="270"/>
      <c r="V26" s="61">
        <v>0</v>
      </c>
      <c r="W26" s="270"/>
      <c r="X26" s="61"/>
      <c r="Y26" s="270"/>
      <c r="Z26" s="61"/>
      <c r="AA26" s="270"/>
      <c r="AC26" s="295"/>
    </row>
    <row r="27" spans="1:29" x14ac:dyDescent="0.3">
      <c r="A27" s="267">
        <v>11</v>
      </c>
      <c r="B27" s="268"/>
      <c r="C27" s="108" t="s">
        <v>91</v>
      </c>
      <c r="D27" s="69"/>
      <c r="E27" s="265">
        <v>0</v>
      </c>
      <c r="F27" s="62">
        <v>4</v>
      </c>
      <c r="G27" s="269">
        <v>1</v>
      </c>
      <c r="H27" s="63">
        <v>2</v>
      </c>
      <c r="I27" s="269">
        <v>1</v>
      </c>
      <c r="J27" s="63">
        <v>16</v>
      </c>
      <c r="K27" s="281">
        <v>2</v>
      </c>
      <c r="L27" s="58">
        <v>9</v>
      </c>
      <c r="M27" s="273">
        <v>3</v>
      </c>
      <c r="N27" s="58">
        <v>12</v>
      </c>
      <c r="O27" s="273">
        <v>4</v>
      </c>
      <c r="P27" s="57">
        <v>7</v>
      </c>
      <c r="Q27" s="273">
        <v>4</v>
      </c>
      <c r="R27" s="62">
        <v>2</v>
      </c>
      <c r="S27" s="281">
        <v>4</v>
      </c>
      <c r="T27" s="57">
        <v>4</v>
      </c>
      <c r="U27" s="269">
        <v>4.5</v>
      </c>
      <c r="V27" s="62">
        <v>13</v>
      </c>
      <c r="W27" s="281">
        <v>5.5</v>
      </c>
      <c r="X27" s="57"/>
      <c r="Y27" s="269"/>
      <c r="Z27" s="58"/>
      <c r="AA27" s="269"/>
      <c r="AC27" s="294">
        <f>ELO!S31</f>
        <v>1956.8571428571429</v>
      </c>
    </row>
    <row r="28" spans="1:29" ht="18" thickBot="1" x14ac:dyDescent="0.35">
      <c r="A28" s="227"/>
      <c r="B28" s="220">
        <v>1979</v>
      </c>
      <c r="C28" s="109" t="s">
        <v>92</v>
      </c>
      <c r="D28" s="70"/>
      <c r="E28" s="266"/>
      <c r="F28" s="61">
        <v>1</v>
      </c>
      <c r="G28" s="270"/>
      <c r="H28" s="60">
        <v>0</v>
      </c>
      <c r="I28" s="270"/>
      <c r="J28" s="61">
        <v>1</v>
      </c>
      <c r="K28" s="282"/>
      <c r="L28" s="61">
        <v>1</v>
      </c>
      <c r="M28" s="274"/>
      <c r="N28" s="61">
        <v>1</v>
      </c>
      <c r="O28" s="274"/>
      <c r="P28" s="61">
        <v>0</v>
      </c>
      <c r="Q28" s="274"/>
      <c r="R28" s="61">
        <v>0</v>
      </c>
      <c r="S28" s="282"/>
      <c r="T28" s="61">
        <v>0.5</v>
      </c>
      <c r="U28" s="270"/>
      <c r="V28" s="61">
        <v>1</v>
      </c>
      <c r="W28" s="282"/>
      <c r="X28" s="61"/>
      <c r="Y28" s="270"/>
      <c r="Z28" s="61"/>
      <c r="AA28" s="270"/>
      <c r="AC28" s="295"/>
    </row>
    <row r="29" spans="1:29" x14ac:dyDescent="0.3">
      <c r="A29" s="267">
        <v>12</v>
      </c>
      <c r="B29" s="268"/>
      <c r="C29" s="108" t="s">
        <v>204</v>
      </c>
      <c r="D29" s="68"/>
      <c r="E29" s="265">
        <v>0</v>
      </c>
      <c r="F29" s="58">
        <v>17</v>
      </c>
      <c r="G29" s="269">
        <v>1</v>
      </c>
      <c r="H29" s="62">
        <v>10</v>
      </c>
      <c r="I29" s="269">
        <v>1</v>
      </c>
      <c r="J29" s="62">
        <v>9</v>
      </c>
      <c r="K29" s="281">
        <v>2</v>
      </c>
      <c r="L29" s="235" t="s">
        <v>206</v>
      </c>
      <c r="M29" s="269">
        <v>2</v>
      </c>
      <c r="N29" s="63">
        <v>11</v>
      </c>
      <c r="O29" s="269">
        <v>2</v>
      </c>
      <c r="P29" s="235" t="s">
        <v>206</v>
      </c>
      <c r="Q29" s="269">
        <v>2</v>
      </c>
      <c r="R29" s="63">
        <v>5</v>
      </c>
      <c r="S29" s="269">
        <v>3</v>
      </c>
      <c r="T29" s="57">
        <v>17</v>
      </c>
      <c r="U29" s="269">
        <v>3</v>
      </c>
      <c r="V29" s="62">
        <v>6</v>
      </c>
      <c r="W29" s="269">
        <v>3</v>
      </c>
      <c r="X29" s="57"/>
      <c r="Y29" s="269"/>
      <c r="Z29" s="57"/>
      <c r="AA29" s="269"/>
      <c r="AC29" s="294">
        <f>ELO!S33</f>
        <v>1619</v>
      </c>
    </row>
    <row r="30" spans="1:29" ht="18" thickBot="1" x14ac:dyDescent="0.35">
      <c r="A30" s="227"/>
      <c r="B30" s="220">
        <v>1639</v>
      </c>
      <c r="C30" s="109" t="s">
        <v>205</v>
      </c>
      <c r="D30" s="68"/>
      <c r="E30" s="266"/>
      <c r="F30" s="61">
        <v>1</v>
      </c>
      <c r="G30" s="270"/>
      <c r="H30" s="61">
        <v>0</v>
      </c>
      <c r="I30" s="270"/>
      <c r="J30" s="61">
        <v>1</v>
      </c>
      <c r="K30" s="282"/>
      <c r="L30" s="61">
        <v>0</v>
      </c>
      <c r="M30" s="270"/>
      <c r="N30" s="61">
        <v>0</v>
      </c>
      <c r="O30" s="270"/>
      <c r="P30" s="61">
        <v>0</v>
      </c>
      <c r="Q30" s="270"/>
      <c r="R30" s="61">
        <v>1</v>
      </c>
      <c r="S30" s="270"/>
      <c r="T30" s="61">
        <v>0</v>
      </c>
      <c r="U30" s="270"/>
      <c r="V30" s="61">
        <v>0</v>
      </c>
      <c r="W30" s="270"/>
      <c r="X30" s="61"/>
      <c r="Y30" s="270"/>
      <c r="Z30" s="61"/>
      <c r="AA30" s="270"/>
      <c r="AC30" s="295"/>
    </row>
    <row r="31" spans="1:29" x14ac:dyDescent="0.3">
      <c r="A31" s="267">
        <v>13</v>
      </c>
      <c r="B31" s="268"/>
      <c r="C31" s="108" t="s">
        <v>95</v>
      </c>
      <c r="D31" s="68"/>
      <c r="E31" s="265">
        <v>0</v>
      </c>
      <c r="F31" s="62">
        <v>9</v>
      </c>
      <c r="G31" s="269">
        <v>1</v>
      </c>
      <c r="H31" s="63">
        <v>6</v>
      </c>
      <c r="I31" s="269">
        <v>1.5</v>
      </c>
      <c r="J31" s="62">
        <v>10</v>
      </c>
      <c r="K31" s="273">
        <v>2.5</v>
      </c>
      <c r="L31" s="57">
        <v>2</v>
      </c>
      <c r="M31" s="285">
        <v>2.5</v>
      </c>
      <c r="N31" s="63">
        <v>9</v>
      </c>
      <c r="O31" s="269">
        <v>2.5</v>
      </c>
      <c r="P31" s="57">
        <v>4</v>
      </c>
      <c r="Q31" s="269">
        <v>2.5</v>
      </c>
      <c r="R31" s="62">
        <v>14</v>
      </c>
      <c r="S31" s="269">
        <v>3</v>
      </c>
      <c r="T31" s="58">
        <v>15</v>
      </c>
      <c r="U31" s="269">
        <v>4</v>
      </c>
      <c r="V31" s="63">
        <v>11</v>
      </c>
      <c r="W31" s="269">
        <v>4</v>
      </c>
      <c r="X31" s="58"/>
      <c r="Y31" s="269"/>
      <c r="Z31" s="56"/>
      <c r="AA31" s="269"/>
      <c r="AC31" s="294">
        <f>ELO!S35</f>
        <v>1614.8333333333333</v>
      </c>
    </row>
    <row r="32" spans="1:29" ht="18" thickBot="1" x14ac:dyDescent="0.35">
      <c r="A32" s="227"/>
      <c r="B32" s="220">
        <v>1618</v>
      </c>
      <c r="C32" s="109" t="s">
        <v>93</v>
      </c>
      <c r="D32" s="68"/>
      <c r="E32" s="266"/>
      <c r="F32" s="61">
        <v>1</v>
      </c>
      <c r="G32" s="270"/>
      <c r="H32" s="60">
        <v>0.5</v>
      </c>
      <c r="I32" s="270"/>
      <c r="J32" s="61">
        <v>1</v>
      </c>
      <c r="K32" s="274"/>
      <c r="L32" s="61">
        <v>0</v>
      </c>
      <c r="M32" s="286"/>
      <c r="N32" s="61">
        <v>0</v>
      </c>
      <c r="O32" s="270"/>
      <c r="P32" s="61">
        <v>0</v>
      </c>
      <c r="Q32" s="270"/>
      <c r="R32" s="61">
        <v>0.5</v>
      </c>
      <c r="S32" s="270"/>
      <c r="T32" s="61">
        <v>1</v>
      </c>
      <c r="U32" s="270"/>
      <c r="V32" s="61">
        <v>0</v>
      </c>
      <c r="W32" s="270"/>
      <c r="X32" s="61"/>
      <c r="Y32" s="270"/>
      <c r="Z32" s="61"/>
      <c r="AA32" s="270"/>
      <c r="AC32" s="295"/>
    </row>
    <row r="33" spans="1:29" x14ac:dyDescent="0.3">
      <c r="A33" s="267">
        <v>14</v>
      </c>
      <c r="B33" s="268"/>
      <c r="C33" s="108" t="s">
        <v>97</v>
      </c>
      <c r="D33" s="69"/>
      <c r="E33" s="265">
        <v>0</v>
      </c>
      <c r="F33" s="63">
        <v>10</v>
      </c>
      <c r="G33" s="269">
        <v>1</v>
      </c>
      <c r="H33" s="63">
        <v>8</v>
      </c>
      <c r="I33" s="269">
        <v>1.5</v>
      </c>
      <c r="J33" s="235" t="s">
        <v>206</v>
      </c>
      <c r="K33" s="269">
        <v>1.5</v>
      </c>
      <c r="L33" s="235" t="s">
        <v>206</v>
      </c>
      <c r="M33" s="269">
        <v>1.5</v>
      </c>
      <c r="N33" s="62">
        <v>4</v>
      </c>
      <c r="O33" s="269">
        <v>2.5</v>
      </c>
      <c r="P33" s="62">
        <v>6</v>
      </c>
      <c r="Q33" s="269">
        <v>2.5</v>
      </c>
      <c r="R33" s="63">
        <v>13</v>
      </c>
      <c r="S33" s="269">
        <v>3</v>
      </c>
      <c r="T33" s="235" t="s">
        <v>206</v>
      </c>
      <c r="U33" s="269">
        <v>3</v>
      </c>
      <c r="V33" s="235" t="s">
        <v>206</v>
      </c>
      <c r="W33" s="269">
        <v>3</v>
      </c>
      <c r="X33" s="56"/>
      <c r="Y33" s="269"/>
      <c r="Z33" s="57"/>
      <c r="AA33" s="269"/>
      <c r="AC33" s="294">
        <f>ELO!S37</f>
        <v>1734</v>
      </c>
    </row>
    <row r="34" spans="1:29" ht="18" thickBot="1" x14ac:dyDescent="0.35">
      <c r="A34" s="227"/>
      <c r="B34" s="220">
        <v>1549</v>
      </c>
      <c r="C34" s="109" t="s">
        <v>92</v>
      </c>
      <c r="D34" s="70"/>
      <c r="E34" s="266"/>
      <c r="F34" s="61">
        <v>1</v>
      </c>
      <c r="G34" s="270"/>
      <c r="H34" s="61">
        <v>0.5</v>
      </c>
      <c r="I34" s="270"/>
      <c r="J34" s="61">
        <v>0</v>
      </c>
      <c r="K34" s="270"/>
      <c r="L34" s="61">
        <v>0</v>
      </c>
      <c r="M34" s="270"/>
      <c r="N34" s="61">
        <v>1</v>
      </c>
      <c r="O34" s="270"/>
      <c r="P34" s="61">
        <v>0</v>
      </c>
      <c r="Q34" s="270"/>
      <c r="R34" s="61">
        <v>0.5</v>
      </c>
      <c r="S34" s="270"/>
      <c r="T34" s="61">
        <v>0</v>
      </c>
      <c r="U34" s="270"/>
      <c r="V34" s="61">
        <v>0</v>
      </c>
      <c r="W34" s="270"/>
      <c r="X34" s="61"/>
      <c r="Y34" s="270"/>
      <c r="Z34" s="61"/>
      <c r="AA34" s="270"/>
      <c r="AC34" s="295"/>
    </row>
    <row r="35" spans="1:29" x14ac:dyDescent="0.3">
      <c r="A35" s="267">
        <v>15</v>
      </c>
      <c r="B35" s="268"/>
      <c r="C35" s="108" t="s">
        <v>212</v>
      </c>
      <c r="D35" s="68"/>
      <c r="E35" s="265">
        <v>0</v>
      </c>
      <c r="F35" s="57">
        <v>16</v>
      </c>
      <c r="G35" s="269">
        <v>0</v>
      </c>
      <c r="H35" s="62">
        <v>17</v>
      </c>
      <c r="I35" s="269">
        <v>0</v>
      </c>
      <c r="J35" s="235" t="s">
        <v>206</v>
      </c>
      <c r="K35" s="269">
        <v>0</v>
      </c>
      <c r="L35" s="62">
        <v>10</v>
      </c>
      <c r="M35" s="269">
        <v>0</v>
      </c>
      <c r="N35" s="235" t="s">
        <v>206</v>
      </c>
      <c r="O35" s="269">
        <v>0</v>
      </c>
      <c r="P35" s="63">
        <v>17</v>
      </c>
      <c r="Q35" s="269">
        <v>0</v>
      </c>
      <c r="R35" s="63">
        <v>10</v>
      </c>
      <c r="S35" s="269">
        <v>1</v>
      </c>
      <c r="T35" s="57">
        <v>13</v>
      </c>
      <c r="U35" s="269">
        <v>1</v>
      </c>
      <c r="V35" s="62">
        <v>16</v>
      </c>
      <c r="W35" s="269">
        <v>2</v>
      </c>
      <c r="X35" s="57"/>
      <c r="Y35" s="269"/>
      <c r="Z35" s="57"/>
      <c r="AA35" s="269"/>
      <c r="AC35" s="294">
        <f>ELO!S39</f>
        <v>1401</v>
      </c>
    </row>
    <row r="36" spans="1:29" ht="18" thickBot="1" x14ac:dyDescent="0.35">
      <c r="A36" s="227"/>
      <c r="B36" s="228">
        <v>1438</v>
      </c>
      <c r="C36" s="109" t="s">
        <v>213</v>
      </c>
      <c r="D36" s="68"/>
      <c r="E36" s="266"/>
      <c r="F36" s="61">
        <v>0</v>
      </c>
      <c r="G36" s="270"/>
      <c r="H36" s="61">
        <v>0</v>
      </c>
      <c r="I36" s="270"/>
      <c r="J36" s="61">
        <v>0</v>
      </c>
      <c r="K36" s="270"/>
      <c r="L36" s="61">
        <v>0</v>
      </c>
      <c r="M36" s="270"/>
      <c r="N36" s="61">
        <v>0</v>
      </c>
      <c r="O36" s="270"/>
      <c r="P36" s="61">
        <v>0</v>
      </c>
      <c r="Q36" s="270"/>
      <c r="R36" s="61">
        <v>1</v>
      </c>
      <c r="S36" s="270"/>
      <c r="T36" s="61">
        <v>0</v>
      </c>
      <c r="U36" s="270"/>
      <c r="V36" s="61">
        <v>1</v>
      </c>
      <c r="W36" s="270"/>
      <c r="X36" s="61"/>
      <c r="Y36" s="270"/>
      <c r="Z36" s="61"/>
      <c r="AA36" s="270"/>
      <c r="AC36" s="295"/>
    </row>
    <row r="37" spans="1:29" x14ac:dyDescent="0.3">
      <c r="A37" s="267">
        <v>16</v>
      </c>
      <c r="B37" s="268"/>
      <c r="C37" s="108" t="s">
        <v>177</v>
      </c>
      <c r="D37" s="69"/>
      <c r="E37" s="265">
        <v>0</v>
      </c>
      <c r="F37" s="62">
        <v>15</v>
      </c>
      <c r="G37" s="269">
        <v>1</v>
      </c>
      <c r="H37" s="63">
        <v>9</v>
      </c>
      <c r="I37" s="269">
        <v>1</v>
      </c>
      <c r="J37" s="58">
        <v>11</v>
      </c>
      <c r="K37" s="269">
        <v>1</v>
      </c>
      <c r="L37" s="58">
        <v>17</v>
      </c>
      <c r="M37" s="269">
        <v>2</v>
      </c>
      <c r="N37" s="57">
        <v>8</v>
      </c>
      <c r="O37" s="281">
        <v>3</v>
      </c>
      <c r="P37" s="58">
        <v>9</v>
      </c>
      <c r="Q37" s="281">
        <v>3</v>
      </c>
      <c r="R37" s="63">
        <v>4</v>
      </c>
      <c r="S37" s="269">
        <v>3</v>
      </c>
      <c r="T37" s="57">
        <v>10</v>
      </c>
      <c r="U37" s="269">
        <v>3</v>
      </c>
      <c r="V37" s="63">
        <v>15</v>
      </c>
      <c r="W37" s="269">
        <v>3</v>
      </c>
      <c r="X37" s="58"/>
      <c r="Y37" s="269"/>
      <c r="Z37" s="58"/>
      <c r="AA37" s="269"/>
      <c r="AC37" s="294">
        <f>ELO!S41</f>
        <v>1347.6</v>
      </c>
    </row>
    <row r="38" spans="1:29" ht="18" thickBot="1" x14ac:dyDescent="0.35">
      <c r="A38" s="227"/>
      <c r="B38" s="228"/>
      <c r="C38" s="109" t="s">
        <v>179</v>
      </c>
      <c r="D38" s="70"/>
      <c r="E38" s="266"/>
      <c r="F38" s="61">
        <v>1</v>
      </c>
      <c r="G38" s="270"/>
      <c r="H38" s="71">
        <v>0</v>
      </c>
      <c r="I38" s="270"/>
      <c r="J38" s="61">
        <v>0</v>
      </c>
      <c r="K38" s="270"/>
      <c r="L38" s="61">
        <v>1</v>
      </c>
      <c r="M38" s="270"/>
      <c r="N38" s="61">
        <v>1</v>
      </c>
      <c r="O38" s="282"/>
      <c r="P38" s="61">
        <v>0</v>
      </c>
      <c r="Q38" s="282"/>
      <c r="R38" s="61">
        <v>0</v>
      </c>
      <c r="S38" s="270"/>
      <c r="T38" s="61">
        <v>0</v>
      </c>
      <c r="U38" s="270"/>
      <c r="V38" s="61">
        <v>0</v>
      </c>
      <c r="W38" s="270"/>
      <c r="X38" s="61"/>
      <c r="Y38" s="270"/>
      <c r="Z38" s="61"/>
      <c r="AA38" s="270"/>
      <c r="AC38" s="295"/>
    </row>
    <row r="39" spans="1:29" x14ac:dyDescent="0.3">
      <c r="A39" s="267">
        <v>17</v>
      </c>
      <c r="B39" s="268"/>
      <c r="C39" s="108" t="s">
        <v>207</v>
      </c>
      <c r="D39" s="68"/>
      <c r="E39" s="265">
        <v>0</v>
      </c>
      <c r="F39" s="63">
        <v>12</v>
      </c>
      <c r="G39" s="269">
        <v>0</v>
      </c>
      <c r="H39" s="63">
        <v>15</v>
      </c>
      <c r="I39" s="269">
        <v>1</v>
      </c>
      <c r="J39" s="62">
        <v>5</v>
      </c>
      <c r="K39" s="269">
        <v>1</v>
      </c>
      <c r="L39" s="63">
        <v>16</v>
      </c>
      <c r="M39" s="269">
        <v>1</v>
      </c>
      <c r="N39" s="58">
        <v>10</v>
      </c>
      <c r="O39" s="269">
        <v>2</v>
      </c>
      <c r="P39" s="62">
        <v>15</v>
      </c>
      <c r="Q39" s="269">
        <v>3</v>
      </c>
      <c r="R39" s="235" t="s">
        <v>206</v>
      </c>
      <c r="S39" s="269">
        <v>3</v>
      </c>
      <c r="T39" s="58">
        <v>12</v>
      </c>
      <c r="U39" s="269">
        <v>4</v>
      </c>
      <c r="V39" s="63">
        <v>9</v>
      </c>
      <c r="W39" s="269">
        <v>4</v>
      </c>
      <c r="X39" s="58"/>
      <c r="Y39" s="269"/>
      <c r="Z39" s="57"/>
      <c r="AA39" s="269"/>
      <c r="AB39" s="47"/>
      <c r="AC39" s="294">
        <f>ELO!S43</f>
        <v>1458.3333333333333</v>
      </c>
    </row>
    <row r="40" spans="1:29" ht="18" thickBot="1" x14ac:dyDescent="0.35">
      <c r="A40" s="227"/>
      <c r="B40" s="228"/>
      <c r="C40" s="109" t="s">
        <v>208</v>
      </c>
      <c r="D40" s="68"/>
      <c r="E40" s="266"/>
      <c r="F40" s="61">
        <v>0</v>
      </c>
      <c r="G40" s="270"/>
      <c r="H40" s="61">
        <v>1</v>
      </c>
      <c r="I40" s="270"/>
      <c r="J40" s="61">
        <v>0</v>
      </c>
      <c r="K40" s="270"/>
      <c r="L40" s="61">
        <v>0</v>
      </c>
      <c r="M40" s="270"/>
      <c r="N40" s="61">
        <v>1</v>
      </c>
      <c r="O40" s="270"/>
      <c r="P40" s="61">
        <v>1</v>
      </c>
      <c r="Q40" s="270"/>
      <c r="R40" s="61">
        <v>0</v>
      </c>
      <c r="S40" s="270"/>
      <c r="T40" s="61">
        <v>1</v>
      </c>
      <c r="U40" s="270"/>
      <c r="V40" s="61">
        <v>0</v>
      </c>
      <c r="W40" s="270"/>
      <c r="X40" s="61"/>
      <c r="Y40" s="270"/>
      <c r="Z40" s="61"/>
      <c r="AA40" s="270"/>
      <c r="AB40" s="47"/>
      <c r="AC40" s="295"/>
    </row>
    <row r="41" spans="1:29" x14ac:dyDescent="0.3">
      <c r="A41" s="73"/>
      <c r="B41" s="222"/>
      <c r="C41" s="65"/>
      <c r="F41" s="74"/>
      <c r="G41" s="75"/>
      <c r="H41" s="74"/>
      <c r="I41" s="75"/>
      <c r="J41" s="74"/>
      <c r="K41" s="75"/>
      <c r="L41" s="66"/>
      <c r="M41" s="67"/>
      <c r="N41" s="66"/>
      <c r="O41" s="67"/>
      <c r="P41" s="66"/>
      <c r="Q41" s="67"/>
      <c r="R41" s="66"/>
      <c r="S41" s="67"/>
      <c r="T41" s="66"/>
      <c r="U41" s="67"/>
      <c r="V41" s="66"/>
      <c r="W41" s="67"/>
      <c r="X41" s="66"/>
      <c r="Y41" s="67"/>
      <c r="Z41" s="66"/>
      <c r="AA41" s="67"/>
    </row>
    <row r="42" spans="1:29" x14ac:dyDescent="0.3">
      <c r="A42" s="76" t="s">
        <v>223</v>
      </c>
      <c r="B42" s="223"/>
      <c r="F42" s="77"/>
      <c r="G42" s="78"/>
      <c r="H42" s="79"/>
      <c r="I42" s="79"/>
      <c r="J42" s="79"/>
      <c r="K42" s="79"/>
      <c r="L42" s="79"/>
      <c r="M42" s="79"/>
    </row>
    <row r="43" spans="1:29" x14ac:dyDescent="0.3">
      <c r="A43" s="80">
        <f>AVERAGE(A7,A9,A11,A13,A15,A17,A19,A21,A23,A26)</f>
        <v>1773.6</v>
      </c>
      <c r="B43" s="221"/>
      <c r="F43" s="77"/>
      <c r="G43" s="78"/>
      <c r="H43" s="79"/>
      <c r="I43" s="79"/>
      <c r="J43" s="79"/>
      <c r="K43" s="79"/>
      <c r="L43" s="79"/>
      <c r="M43" s="79"/>
    </row>
    <row r="44" spans="1:29" x14ac:dyDescent="0.3">
      <c r="A44" s="81"/>
      <c r="B44" s="224"/>
      <c r="F44" s="77"/>
      <c r="G44" s="78"/>
      <c r="H44" s="79"/>
      <c r="I44" s="79"/>
      <c r="J44" s="79"/>
      <c r="K44" s="79"/>
      <c r="L44" s="79"/>
      <c r="M44" s="79"/>
    </row>
    <row r="45" spans="1:29" x14ac:dyDescent="0.3">
      <c r="A45" s="76" t="s">
        <v>18</v>
      </c>
      <c r="B45" s="223"/>
      <c r="F45" s="79">
        <v>7</v>
      </c>
      <c r="G45" s="78"/>
      <c r="H45" s="79">
        <v>8</v>
      </c>
      <c r="I45" s="79"/>
      <c r="J45" s="79">
        <v>5</v>
      </c>
      <c r="K45" s="79"/>
      <c r="L45" s="79">
        <v>3</v>
      </c>
      <c r="M45" s="79"/>
      <c r="N45" s="49">
        <v>7</v>
      </c>
      <c r="P45" s="49">
        <v>6</v>
      </c>
      <c r="R45" s="49">
        <v>7</v>
      </c>
      <c r="T45" s="49">
        <v>6</v>
      </c>
      <c r="V45" s="49">
        <v>7</v>
      </c>
    </row>
    <row r="46" spans="1:29" s="88" customFormat="1" x14ac:dyDescent="0.3">
      <c r="A46" s="82" t="s">
        <v>72</v>
      </c>
      <c r="B46" s="225"/>
      <c r="C46" s="83"/>
      <c r="D46" s="84"/>
      <c r="E46" s="171"/>
      <c r="F46" s="86">
        <v>1</v>
      </c>
      <c r="G46" s="87"/>
      <c r="H46" s="86"/>
      <c r="I46" s="86"/>
      <c r="J46" s="86">
        <v>2</v>
      </c>
      <c r="K46" s="86"/>
      <c r="L46" s="86">
        <v>3</v>
      </c>
      <c r="M46" s="86"/>
      <c r="P46" s="88">
        <v>1</v>
      </c>
    </row>
    <row r="47" spans="1:29" s="50" customFormat="1" x14ac:dyDescent="0.3">
      <c r="A47" s="89" t="s">
        <v>19</v>
      </c>
      <c r="B47" s="226"/>
      <c r="C47" s="90"/>
      <c r="D47" s="55"/>
      <c r="E47" s="172"/>
      <c r="F47" s="92">
        <f>F45+F46</f>
        <v>8</v>
      </c>
      <c r="G47" s="93"/>
      <c r="H47" s="92">
        <f>F47+H45+H46</f>
        <v>16</v>
      </c>
      <c r="I47" s="92"/>
      <c r="J47" s="92">
        <f>H47+J45+J46</f>
        <v>23</v>
      </c>
      <c r="K47" s="92"/>
      <c r="L47" s="92">
        <f>J47+L45+L46</f>
        <v>29</v>
      </c>
      <c r="M47" s="92"/>
      <c r="N47" s="92">
        <f>L47+N45+N46</f>
        <v>36</v>
      </c>
      <c r="P47" s="92">
        <f>N47+P45+P46</f>
        <v>43</v>
      </c>
      <c r="Q47" s="92"/>
      <c r="R47" s="92">
        <f>P47+R45+R46</f>
        <v>50</v>
      </c>
      <c r="S47" s="92"/>
      <c r="T47" s="92">
        <f>R47+T45+T46</f>
        <v>56</v>
      </c>
      <c r="V47" s="92">
        <f>T47+V45+V46</f>
        <v>63</v>
      </c>
      <c r="W47" s="92"/>
      <c r="X47" s="92">
        <f>V47+X45+X46</f>
        <v>63</v>
      </c>
      <c r="Y47" s="92"/>
      <c r="Z47" s="92">
        <f>X47+Z45+Z46</f>
        <v>63</v>
      </c>
      <c r="AA47" s="92"/>
    </row>
    <row r="48" spans="1:29" x14ac:dyDescent="0.3">
      <c r="F48" s="79"/>
      <c r="G48" s="79"/>
      <c r="H48" s="79"/>
      <c r="I48" s="79"/>
      <c r="J48" s="79"/>
      <c r="K48" s="79"/>
      <c r="L48" s="79"/>
      <c r="M48" s="79"/>
    </row>
    <row r="49" spans="6:13" x14ac:dyDescent="0.3">
      <c r="F49" s="79"/>
      <c r="G49" s="79"/>
      <c r="H49" s="79"/>
      <c r="I49" s="79"/>
      <c r="J49" s="79"/>
      <c r="K49" s="79"/>
      <c r="L49" s="79"/>
      <c r="M49" s="79"/>
    </row>
    <row r="50" spans="6:13" x14ac:dyDescent="0.3">
      <c r="F50" s="79"/>
      <c r="G50" s="79"/>
      <c r="H50" s="79"/>
      <c r="I50" s="79"/>
      <c r="J50" s="79"/>
      <c r="K50" s="79"/>
      <c r="L50" s="79"/>
      <c r="M50" s="79"/>
    </row>
    <row r="51" spans="6:13" x14ac:dyDescent="0.3">
      <c r="F51" s="79"/>
      <c r="G51" s="79"/>
      <c r="H51" s="79"/>
      <c r="I51" s="79"/>
      <c r="J51" s="79"/>
      <c r="K51" s="79"/>
      <c r="L51" s="79"/>
      <c r="M51" s="79"/>
    </row>
    <row r="52" spans="6:13" x14ac:dyDescent="0.3">
      <c r="F52" s="79"/>
      <c r="G52" s="79"/>
      <c r="H52" s="79"/>
      <c r="I52" s="79"/>
      <c r="J52" s="79"/>
      <c r="K52" s="79"/>
      <c r="L52" s="79"/>
      <c r="M52" s="79"/>
    </row>
  </sheetData>
  <mergeCells count="261">
    <mergeCell ref="AA31:AA32"/>
    <mergeCell ref="AA27:AA28"/>
    <mergeCell ref="U27:U28"/>
    <mergeCell ref="W27:W28"/>
    <mergeCell ref="Y27:Y28"/>
    <mergeCell ref="U31:U32"/>
    <mergeCell ref="W31:W32"/>
    <mergeCell ref="AA22:AA23"/>
    <mergeCell ref="S22:S23"/>
    <mergeCell ref="U22:U23"/>
    <mergeCell ref="W22:W23"/>
    <mergeCell ref="Y22:Y23"/>
    <mergeCell ref="U29:U30"/>
    <mergeCell ref="Y31:Y32"/>
    <mergeCell ref="S25:S26"/>
    <mergeCell ref="S31:S32"/>
    <mergeCell ref="W29:W30"/>
    <mergeCell ref="Y29:Y30"/>
    <mergeCell ref="S29:S30"/>
    <mergeCell ref="Y14:Y15"/>
    <mergeCell ref="AA14:AA15"/>
    <mergeCell ref="AC14:AC15"/>
    <mergeCell ref="AA8:AA9"/>
    <mergeCell ref="U10:U11"/>
    <mergeCell ref="W10:W11"/>
    <mergeCell ref="Y18:Y19"/>
    <mergeCell ref="W18:W19"/>
    <mergeCell ref="Y10:Y11"/>
    <mergeCell ref="W14:W15"/>
    <mergeCell ref="U12:U13"/>
    <mergeCell ref="U18:U19"/>
    <mergeCell ref="U20:U21"/>
    <mergeCell ref="S18:S19"/>
    <mergeCell ref="S20:S21"/>
    <mergeCell ref="AC22:AC23"/>
    <mergeCell ref="AC6:AC7"/>
    <mergeCell ref="AC8:AC9"/>
    <mergeCell ref="AC10:AC11"/>
    <mergeCell ref="AC12:AC13"/>
    <mergeCell ref="AC16:AC17"/>
    <mergeCell ref="AC18:AC19"/>
    <mergeCell ref="W20:W21"/>
    <mergeCell ref="Y20:Y21"/>
    <mergeCell ref="AA20:AA21"/>
    <mergeCell ref="AA12:AA13"/>
    <mergeCell ref="W12:W13"/>
    <mergeCell ref="Y12:Y13"/>
    <mergeCell ref="AA10:AA11"/>
    <mergeCell ref="AA18:AA19"/>
    <mergeCell ref="AA16:AA17"/>
    <mergeCell ref="Y16:Y17"/>
    <mergeCell ref="AC20:AC21"/>
    <mergeCell ref="W16:W17"/>
    <mergeCell ref="W8:W9"/>
    <mergeCell ref="Y8:Y9"/>
    <mergeCell ref="AC25:AC26"/>
    <mergeCell ref="W39:W40"/>
    <mergeCell ref="Y39:Y40"/>
    <mergeCell ref="AA39:AA40"/>
    <mergeCell ref="AC37:AC38"/>
    <mergeCell ref="AA33:AA34"/>
    <mergeCell ref="AA29:AA30"/>
    <mergeCell ref="AA25:AA26"/>
    <mergeCell ref="U33:U34"/>
    <mergeCell ref="Y25:Y26"/>
    <mergeCell ref="AC27:AC28"/>
    <mergeCell ref="AC29:AC30"/>
    <mergeCell ref="AC31:AC32"/>
    <mergeCell ref="AC33:AC34"/>
    <mergeCell ref="AC35:AC36"/>
    <mergeCell ref="AC39:AC40"/>
    <mergeCell ref="U25:U26"/>
    <mergeCell ref="W25:W26"/>
    <mergeCell ref="AA37:AA38"/>
    <mergeCell ref="Y35:Y36"/>
    <mergeCell ref="AA35:AA36"/>
    <mergeCell ref="W35:W36"/>
    <mergeCell ref="W33:W34"/>
    <mergeCell ref="U35:U36"/>
    <mergeCell ref="F4:G4"/>
    <mergeCell ref="H4:I4"/>
    <mergeCell ref="J4:K4"/>
    <mergeCell ref="L4:M4"/>
    <mergeCell ref="N4:O4"/>
    <mergeCell ref="M6:M7"/>
    <mergeCell ref="Q6:Q7"/>
    <mergeCell ref="G6:G7"/>
    <mergeCell ref="G8:G9"/>
    <mergeCell ref="L5:M5"/>
    <mergeCell ref="N5:O5"/>
    <mergeCell ref="P4:Q4"/>
    <mergeCell ref="J5:K5"/>
    <mergeCell ref="O8:O9"/>
    <mergeCell ref="I6:I7"/>
    <mergeCell ref="S12:S13"/>
    <mergeCell ref="K6:K7"/>
    <mergeCell ref="U8:U9"/>
    <mergeCell ref="O16:O17"/>
    <mergeCell ref="Q10:Q11"/>
    <mergeCell ref="P5:Q5"/>
    <mergeCell ref="F5:G5"/>
    <mergeCell ref="H5:I5"/>
    <mergeCell ref="Q12:Q13"/>
    <mergeCell ref="Q16:Q17"/>
    <mergeCell ref="K16:K17"/>
    <mergeCell ref="M12:M13"/>
    <mergeCell ref="Q14:Q15"/>
    <mergeCell ref="U16:U17"/>
    <mergeCell ref="U14:U15"/>
    <mergeCell ref="G10:G11"/>
    <mergeCell ref="I10:I11"/>
    <mergeCell ref="G16:G17"/>
    <mergeCell ref="K10:K11"/>
    <mergeCell ref="G12:G13"/>
    <mergeCell ref="Z4:AA4"/>
    <mergeCell ref="S6:S7"/>
    <mergeCell ref="U6:U7"/>
    <mergeCell ref="W6:W7"/>
    <mergeCell ref="Y6:Y7"/>
    <mergeCell ref="AA6:AA7"/>
    <mergeCell ref="R5:S5"/>
    <mergeCell ref="T5:U5"/>
    <mergeCell ref="Z5:AA5"/>
    <mergeCell ref="X4:Y4"/>
    <mergeCell ref="V4:W4"/>
    <mergeCell ref="R4:S4"/>
    <mergeCell ref="T4:U4"/>
    <mergeCell ref="V5:W5"/>
    <mergeCell ref="X5:Y5"/>
    <mergeCell ref="A4:B4"/>
    <mergeCell ref="A6:B6"/>
    <mergeCell ref="A8:B8"/>
    <mergeCell ref="A10:B10"/>
    <mergeCell ref="A12:B12"/>
    <mergeCell ref="M27:M28"/>
    <mergeCell ref="O27:O28"/>
    <mergeCell ref="Q27:Q28"/>
    <mergeCell ref="S27:S28"/>
    <mergeCell ref="I27:I28"/>
    <mergeCell ref="K27:K28"/>
    <mergeCell ref="E27:E28"/>
    <mergeCell ref="A16:B16"/>
    <mergeCell ref="G27:G28"/>
    <mergeCell ref="I16:I17"/>
    <mergeCell ref="O6:O7"/>
    <mergeCell ref="Q8:Q9"/>
    <mergeCell ref="S8:S9"/>
    <mergeCell ref="I8:I9"/>
    <mergeCell ref="K8:K9"/>
    <mergeCell ref="M8:M9"/>
    <mergeCell ref="S16:S17"/>
    <mergeCell ref="S10:S11"/>
    <mergeCell ref="S14:S15"/>
    <mergeCell ref="S39:S40"/>
    <mergeCell ref="U39:U40"/>
    <mergeCell ref="Y37:Y38"/>
    <mergeCell ref="S37:S38"/>
    <mergeCell ref="U37:U38"/>
    <mergeCell ref="W37:W38"/>
    <mergeCell ref="S33:S34"/>
    <mergeCell ref="G39:G40"/>
    <mergeCell ref="I39:I40"/>
    <mergeCell ref="M33:M34"/>
    <mergeCell ref="Q39:Q40"/>
    <mergeCell ref="G37:G38"/>
    <mergeCell ref="M37:M38"/>
    <mergeCell ref="G33:G34"/>
    <mergeCell ref="I33:I34"/>
    <mergeCell ref="I37:I38"/>
    <mergeCell ref="S35:S36"/>
    <mergeCell ref="Y33:Y34"/>
    <mergeCell ref="I31:I32"/>
    <mergeCell ref="G31:G32"/>
    <mergeCell ref="K18:K19"/>
    <mergeCell ref="M18:M19"/>
    <mergeCell ref="M16:M17"/>
    <mergeCell ref="Q29:Q30"/>
    <mergeCell ref="O37:O38"/>
    <mergeCell ref="Q37:Q38"/>
    <mergeCell ref="K37:K38"/>
    <mergeCell ref="I22:I23"/>
    <mergeCell ref="G18:G19"/>
    <mergeCell ref="G20:G21"/>
    <mergeCell ref="I20:I21"/>
    <mergeCell ref="I35:I36"/>
    <mergeCell ref="K35:K36"/>
    <mergeCell ref="M35:M36"/>
    <mergeCell ref="Q20:Q21"/>
    <mergeCell ref="Q25:Q26"/>
    <mergeCell ref="K22:K23"/>
    <mergeCell ref="M22:M23"/>
    <mergeCell ref="Q18:Q19"/>
    <mergeCell ref="I29:I30"/>
    <mergeCell ref="M20:M21"/>
    <mergeCell ref="G22:G23"/>
    <mergeCell ref="O20:O21"/>
    <mergeCell ref="G29:G30"/>
    <mergeCell ref="O29:O30"/>
    <mergeCell ref="O25:O26"/>
    <mergeCell ref="K12:K13"/>
    <mergeCell ref="M10:M11"/>
    <mergeCell ref="O10:O11"/>
    <mergeCell ref="I12:I13"/>
    <mergeCell ref="O12:O13"/>
    <mergeCell ref="G14:G15"/>
    <mergeCell ref="I14:I15"/>
    <mergeCell ref="K14:K15"/>
    <mergeCell ref="M14:M15"/>
    <mergeCell ref="O14:O15"/>
    <mergeCell ref="O18:O19"/>
    <mergeCell ref="K20:K21"/>
    <mergeCell ref="I18:I19"/>
    <mergeCell ref="G25:G26"/>
    <mergeCell ref="I25:I26"/>
    <mergeCell ref="K25:K26"/>
    <mergeCell ref="M29:M30"/>
    <mergeCell ref="M25:M26"/>
    <mergeCell ref="A39:B39"/>
    <mergeCell ref="E29:E30"/>
    <mergeCell ref="E31:E32"/>
    <mergeCell ref="A29:B29"/>
    <mergeCell ref="E33:E34"/>
    <mergeCell ref="E37:E38"/>
    <mergeCell ref="E39:E40"/>
    <mergeCell ref="O22:O23"/>
    <mergeCell ref="Q22:Q23"/>
    <mergeCell ref="O31:O32"/>
    <mergeCell ref="Q31:Q32"/>
    <mergeCell ref="O39:O40"/>
    <mergeCell ref="O35:O36"/>
    <mergeCell ref="M39:M40"/>
    <mergeCell ref="Q35:Q36"/>
    <mergeCell ref="M31:M32"/>
    <mergeCell ref="K39:K40"/>
    <mergeCell ref="A37:B37"/>
    <mergeCell ref="K29:K30"/>
    <mergeCell ref="K31:K32"/>
    <mergeCell ref="O33:O34"/>
    <mergeCell ref="Q33:Q34"/>
    <mergeCell ref="K33:K34"/>
    <mergeCell ref="G35:G36"/>
    <mergeCell ref="E6:E7"/>
    <mergeCell ref="E8:E9"/>
    <mergeCell ref="E10:E11"/>
    <mergeCell ref="E12:E13"/>
    <mergeCell ref="E16:E17"/>
    <mergeCell ref="E25:E26"/>
    <mergeCell ref="A35:B35"/>
    <mergeCell ref="E35:E36"/>
    <mergeCell ref="E18:E19"/>
    <mergeCell ref="E20:E21"/>
    <mergeCell ref="A22:B22"/>
    <mergeCell ref="E22:E23"/>
    <mergeCell ref="A31:B31"/>
    <mergeCell ref="A33:B33"/>
    <mergeCell ref="A20:B20"/>
    <mergeCell ref="A25:B25"/>
    <mergeCell ref="A27:B27"/>
    <mergeCell ref="A18:B18"/>
    <mergeCell ref="A14:B14"/>
    <mergeCell ref="E14:E1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0" zoomScaleNormal="80" workbookViewId="0">
      <selection activeCell="I28" sqref="I28:J28"/>
    </sheetView>
  </sheetViews>
  <sheetFormatPr defaultRowHeight="15" x14ac:dyDescent="0.25"/>
  <cols>
    <col min="1" max="1" width="11.28515625" customWidth="1"/>
    <col min="2" max="2" width="12.28515625" customWidth="1"/>
    <col min="3" max="3" width="4.42578125" style="28" bestFit="1" customWidth="1"/>
    <col min="4" max="4" width="3.140625" customWidth="1"/>
    <col min="5" max="6" width="12.28515625" customWidth="1"/>
    <col min="7" max="7" width="4.42578125" customWidth="1"/>
    <col min="8" max="8" width="3.140625" customWidth="1"/>
    <col min="9" max="10" width="13.28515625" customWidth="1"/>
    <col min="11" max="11" width="4.42578125" customWidth="1"/>
    <col min="12" max="12" width="3.140625" customWidth="1"/>
    <col min="13" max="14" width="13.140625" customWidth="1"/>
    <col min="15" max="15" width="4.42578125" customWidth="1"/>
  </cols>
  <sheetData>
    <row r="1" spans="1:15" x14ac:dyDescent="0.25">
      <c r="A1" s="31" t="s">
        <v>71</v>
      </c>
    </row>
    <row r="3" spans="1:15" x14ac:dyDescent="0.25">
      <c r="A3" s="27" t="s">
        <v>62</v>
      </c>
      <c r="E3" s="27" t="s">
        <v>8</v>
      </c>
      <c r="I3" s="27" t="s">
        <v>11</v>
      </c>
      <c r="M3" s="27" t="s">
        <v>14</v>
      </c>
    </row>
    <row r="4" spans="1:15" x14ac:dyDescent="0.25">
      <c r="A4" t="s">
        <v>172</v>
      </c>
      <c r="B4" t="s">
        <v>173</v>
      </c>
      <c r="C4" s="28" t="s">
        <v>101</v>
      </c>
      <c r="E4" t="s">
        <v>116</v>
      </c>
      <c r="F4" t="s">
        <v>95</v>
      </c>
      <c r="G4" t="s">
        <v>101</v>
      </c>
      <c r="I4" t="s">
        <v>176</v>
      </c>
      <c r="J4" t="s">
        <v>172</v>
      </c>
      <c r="K4" s="28" t="s">
        <v>100</v>
      </c>
      <c r="O4" s="28"/>
    </row>
    <row r="5" spans="1:15" x14ac:dyDescent="0.25">
      <c r="A5" t="s">
        <v>174</v>
      </c>
      <c r="B5" t="s">
        <v>116</v>
      </c>
      <c r="C5" s="28" t="s">
        <v>101</v>
      </c>
      <c r="E5" t="s">
        <v>96</v>
      </c>
      <c r="F5" t="s">
        <v>202</v>
      </c>
      <c r="G5" t="s">
        <v>100</v>
      </c>
      <c r="I5" t="s">
        <v>175</v>
      </c>
      <c r="J5" t="s">
        <v>174</v>
      </c>
      <c r="K5" t="s">
        <v>101</v>
      </c>
      <c r="O5" s="28"/>
    </row>
    <row r="6" spans="1:15" x14ac:dyDescent="0.25">
      <c r="A6" t="s">
        <v>175</v>
      </c>
      <c r="B6" t="s">
        <v>96</v>
      </c>
      <c r="C6" s="28" t="s">
        <v>101</v>
      </c>
      <c r="E6" t="s">
        <v>177</v>
      </c>
      <c r="F6" t="s">
        <v>207</v>
      </c>
      <c r="G6" s="28" t="s">
        <v>201</v>
      </c>
      <c r="I6" t="s">
        <v>91</v>
      </c>
      <c r="J6" t="s">
        <v>116</v>
      </c>
      <c r="K6" s="28" t="s">
        <v>100</v>
      </c>
    </row>
    <row r="7" spans="1:15" x14ac:dyDescent="0.25">
      <c r="A7" t="s">
        <v>95</v>
      </c>
      <c r="B7" t="s">
        <v>176</v>
      </c>
      <c r="C7" s="28" t="s">
        <v>101</v>
      </c>
      <c r="E7" s="31" t="s">
        <v>174</v>
      </c>
      <c r="F7" s="31" t="s">
        <v>172</v>
      </c>
      <c r="G7" s="32" t="s">
        <v>100</v>
      </c>
      <c r="I7" t="s">
        <v>202</v>
      </c>
      <c r="J7" t="s">
        <v>177</v>
      </c>
      <c r="K7" t="s">
        <v>101</v>
      </c>
      <c r="O7" s="28"/>
    </row>
    <row r="8" spans="1:15" x14ac:dyDescent="0.25">
      <c r="A8" t="s">
        <v>98</v>
      </c>
      <c r="B8" t="s">
        <v>97</v>
      </c>
      <c r="C8" s="28" t="s">
        <v>100</v>
      </c>
      <c r="E8" s="31" t="s">
        <v>91</v>
      </c>
      <c r="F8" s="31" t="s">
        <v>176</v>
      </c>
      <c r="G8" s="32" t="s">
        <v>101</v>
      </c>
      <c r="I8" t="s">
        <v>95</v>
      </c>
      <c r="J8" t="s">
        <v>97</v>
      </c>
      <c r="K8" s="28" t="s">
        <v>203</v>
      </c>
    </row>
    <row r="9" spans="1:15" x14ac:dyDescent="0.25">
      <c r="A9" t="s">
        <v>177</v>
      </c>
      <c r="B9" t="s">
        <v>212</v>
      </c>
      <c r="C9" t="s">
        <v>101</v>
      </c>
      <c r="E9" s="31" t="s">
        <v>212</v>
      </c>
      <c r="F9" s="31" t="s">
        <v>98</v>
      </c>
      <c r="G9" s="32" t="s">
        <v>100</v>
      </c>
      <c r="I9" t="s">
        <v>219</v>
      </c>
      <c r="J9" t="s">
        <v>204</v>
      </c>
      <c r="K9" s="28" t="s">
        <v>100</v>
      </c>
    </row>
    <row r="10" spans="1:15" x14ac:dyDescent="0.25">
      <c r="A10" t="s">
        <v>204</v>
      </c>
      <c r="B10" t="s">
        <v>207</v>
      </c>
      <c r="C10" t="s">
        <v>101</v>
      </c>
      <c r="E10" s="31" t="s">
        <v>97</v>
      </c>
      <c r="F10" s="31" t="s">
        <v>204</v>
      </c>
      <c r="G10" s="32"/>
      <c r="I10" t="s">
        <v>98</v>
      </c>
      <c r="J10" t="s">
        <v>212</v>
      </c>
      <c r="K10" t="s">
        <v>100</v>
      </c>
      <c r="M10" s="31"/>
      <c r="N10" s="120"/>
      <c r="O10" s="121"/>
    </row>
    <row r="11" spans="1:15" x14ac:dyDescent="0.25">
      <c r="A11" s="31" t="s">
        <v>91</v>
      </c>
      <c r="B11" s="31" t="s">
        <v>202</v>
      </c>
      <c r="C11" s="32" t="s">
        <v>201</v>
      </c>
      <c r="M11" s="31"/>
      <c r="N11" s="120"/>
      <c r="O11" s="121"/>
    </row>
    <row r="12" spans="1:15" x14ac:dyDescent="0.25">
      <c r="I12" s="120"/>
    </row>
    <row r="13" spans="1:15" x14ac:dyDescent="0.25">
      <c r="A13" s="27" t="s">
        <v>63</v>
      </c>
      <c r="E13" s="27" t="s">
        <v>70</v>
      </c>
      <c r="I13" s="27" t="s">
        <v>12</v>
      </c>
      <c r="M13" s="27" t="s">
        <v>15</v>
      </c>
    </row>
    <row r="14" spans="1:15" x14ac:dyDescent="0.25">
      <c r="A14" t="s">
        <v>175</v>
      </c>
      <c r="B14" t="s">
        <v>172</v>
      </c>
      <c r="C14" s="28" t="s">
        <v>201</v>
      </c>
      <c r="E14" t="s">
        <v>172</v>
      </c>
      <c r="F14" t="s">
        <v>174</v>
      </c>
      <c r="G14" t="s">
        <v>101</v>
      </c>
      <c r="I14" t="s">
        <v>116</v>
      </c>
      <c r="J14" t="s">
        <v>172</v>
      </c>
      <c r="K14" s="28" t="s">
        <v>203</v>
      </c>
    </row>
    <row r="15" spans="1:15" x14ac:dyDescent="0.25">
      <c r="A15" t="s">
        <v>202</v>
      </c>
      <c r="B15" t="s">
        <v>174</v>
      </c>
      <c r="C15" s="28" t="s">
        <v>100</v>
      </c>
      <c r="E15" t="s">
        <v>175</v>
      </c>
      <c r="F15" t="s">
        <v>116</v>
      </c>
      <c r="G15" t="s">
        <v>101</v>
      </c>
      <c r="I15" t="s">
        <v>202</v>
      </c>
      <c r="J15" t="s">
        <v>91</v>
      </c>
      <c r="K15" s="28" t="s">
        <v>203</v>
      </c>
    </row>
    <row r="16" spans="1:15" x14ac:dyDescent="0.25">
      <c r="A16" t="s">
        <v>116</v>
      </c>
      <c r="B16" t="s">
        <v>91</v>
      </c>
      <c r="C16" s="28" t="s">
        <v>201</v>
      </c>
      <c r="E16" t="s">
        <v>176</v>
      </c>
      <c r="F16" t="s">
        <v>95</v>
      </c>
      <c r="G16" t="s">
        <v>101</v>
      </c>
      <c r="I16" t="s">
        <v>176</v>
      </c>
      <c r="J16" t="s">
        <v>174</v>
      </c>
      <c r="K16" t="s">
        <v>100</v>
      </c>
    </row>
    <row r="17" spans="1:15" x14ac:dyDescent="0.25">
      <c r="A17" t="s">
        <v>173</v>
      </c>
      <c r="B17" t="s">
        <v>95</v>
      </c>
      <c r="C17" s="28" t="s">
        <v>203</v>
      </c>
      <c r="E17" t="s">
        <v>91</v>
      </c>
      <c r="F17" t="s">
        <v>204</v>
      </c>
      <c r="G17" t="s">
        <v>101</v>
      </c>
      <c r="I17" t="s">
        <v>95</v>
      </c>
      <c r="J17" t="s">
        <v>212</v>
      </c>
      <c r="K17" s="28" t="s">
        <v>101</v>
      </c>
    </row>
    <row r="18" spans="1:15" x14ac:dyDescent="0.25">
      <c r="A18" t="s">
        <v>96</v>
      </c>
      <c r="B18" t="s">
        <v>97</v>
      </c>
      <c r="C18" s="28" t="s">
        <v>203</v>
      </c>
      <c r="E18" t="s">
        <v>96</v>
      </c>
      <c r="F18" t="s">
        <v>177</v>
      </c>
      <c r="G18" s="28" t="s">
        <v>100</v>
      </c>
      <c r="I18" t="s">
        <v>98</v>
      </c>
      <c r="J18" t="s">
        <v>177</v>
      </c>
      <c r="K18" s="28" t="s">
        <v>101</v>
      </c>
    </row>
    <row r="19" spans="1:15" x14ac:dyDescent="0.25">
      <c r="A19" t="s">
        <v>204</v>
      </c>
      <c r="B19" t="s">
        <v>98</v>
      </c>
      <c r="C19" s="28" t="s">
        <v>100</v>
      </c>
      <c r="E19" t="s">
        <v>207</v>
      </c>
      <c r="F19" t="s">
        <v>98</v>
      </c>
      <c r="G19" t="s">
        <v>101</v>
      </c>
      <c r="I19" t="s">
        <v>207</v>
      </c>
      <c r="J19" t="s">
        <v>204</v>
      </c>
      <c r="K19" s="28" t="s">
        <v>101</v>
      </c>
    </row>
    <row r="20" spans="1:15" x14ac:dyDescent="0.25">
      <c r="A20" t="s">
        <v>176</v>
      </c>
      <c r="B20" t="s">
        <v>177</v>
      </c>
      <c r="C20" s="28" t="s">
        <v>201</v>
      </c>
      <c r="E20" t="s">
        <v>97</v>
      </c>
      <c r="F20" t="s">
        <v>202</v>
      </c>
      <c r="G20" s="28" t="s">
        <v>201</v>
      </c>
    </row>
    <row r="21" spans="1:15" x14ac:dyDescent="0.25">
      <c r="A21" t="s">
        <v>212</v>
      </c>
      <c r="B21" t="s">
        <v>207</v>
      </c>
      <c r="C21" s="28" t="s">
        <v>100</v>
      </c>
      <c r="M21" s="31" t="s">
        <v>219</v>
      </c>
      <c r="N21" s="31" t="s">
        <v>91</v>
      </c>
      <c r="O21" s="32" t="s">
        <v>100</v>
      </c>
    </row>
    <row r="23" spans="1:15" x14ac:dyDescent="0.25">
      <c r="A23" s="27" t="s">
        <v>7</v>
      </c>
      <c r="E23" s="27" t="s">
        <v>10</v>
      </c>
      <c r="I23" s="27" t="s">
        <v>13</v>
      </c>
    </row>
    <row r="24" spans="1:15" x14ac:dyDescent="0.25">
      <c r="A24" t="s">
        <v>174</v>
      </c>
      <c r="B24" t="s">
        <v>175</v>
      </c>
      <c r="C24" s="28" t="s">
        <v>100</v>
      </c>
      <c r="E24" t="s">
        <v>172</v>
      </c>
      <c r="F24" t="s">
        <v>175</v>
      </c>
      <c r="G24" t="s">
        <v>101</v>
      </c>
      <c r="I24" t="s">
        <v>172</v>
      </c>
      <c r="J24" t="s">
        <v>202</v>
      </c>
      <c r="K24" t="s">
        <v>101</v>
      </c>
    </row>
    <row r="25" spans="1:15" x14ac:dyDescent="0.25">
      <c r="A25" t="s">
        <v>173</v>
      </c>
      <c r="B25" t="s">
        <v>96</v>
      </c>
      <c r="C25" s="28" t="s">
        <v>203</v>
      </c>
      <c r="E25" t="s">
        <v>174</v>
      </c>
      <c r="F25" t="s">
        <v>91</v>
      </c>
      <c r="G25" t="s">
        <v>101</v>
      </c>
      <c r="I25" t="s">
        <v>116</v>
      </c>
      <c r="J25" t="s">
        <v>174</v>
      </c>
      <c r="K25" t="s">
        <v>101</v>
      </c>
    </row>
    <row r="26" spans="1:15" x14ac:dyDescent="0.25">
      <c r="A26" t="s">
        <v>95</v>
      </c>
      <c r="B26" t="s">
        <v>98</v>
      </c>
      <c r="C26" s="28" t="s">
        <v>201</v>
      </c>
      <c r="E26" t="s">
        <v>202</v>
      </c>
      <c r="F26" t="s">
        <v>95</v>
      </c>
      <c r="G26" t="s">
        <v>101</v>
      </c>
      <c r="I26" t="s">
        <v>91</v>
      </c>
      <c r="J26" t="s">
        <v>95</v>
      </c>
      <c r="K26" t="s">
        <v>101</v>
      </c>
    </row>
    <row r="27" spans="1:15" x14ac:dyDescent="0.25">
      <c r="A27" t="s">
        <v>204</v>
      </c>
      <c r="B27" t="s">
        <v>176</v>
      </c>
      <c r="C27" s="28" t="s">
        <v>201</v>
      </c>
      <c r="E27" t="s">
        <v>177</v>
      </c>
      <c r="F27" t="s">
        <v>176</v>
      </c>
      <c r="G27" t="s">
        <v>100</v>
      </c>
      <c r="I27" t="s">
        <v>176</v>
      </c>
      <c r="J27" t="s">
        <v>228</v>
      </c>
      <c r="K27" t="s">
        <v>101</v>
      </c>
    </row>
    <row r="28" spans="1:15" x14ac:dyDescent="0.25">
      <c r="A28" t="s">
        <v>177</v>
      </c>
      <c r="B28" t="s">
        <v>91</v>
      </c>
      <c r="C28" s="28" t="s">
        <v>100</v>
      </c>
      <c r="E28" t="s">
        <v>98</v>
      </c>
      <c r="F28" t="s">
        <v>219</v>
      </c>
      <c r="G28" t="s">
        <v>100</v>
      </c>
      <c r="I28" t="s">
        <v>219</v>
      </c>
      <c r="J28" t="s">
        <v>98</v>
      </c>
      <c r="K28" t="s">
        <v>101</v>
      </c>
    </row>
    <row r="29" spans="1:15" x14ac:dyDescent="0.25">
      <c r="A29" s="31" t="s">
        <v>219</v>
      </c>
      <c r="B29" s="31" t="s">
        <v>207</v>
      </c>
      <c r="C29" s="32" t="s">
        <v>101</v>
      </c>
      <c r="E29" t="s">
        <v>211</v>
      </c>
      <c r="F29" t="s">
        <v>173</v>
      </c>
      <c r="G29" t="s">
        <v>100</v>
      </c>
      <c r="I29" t="s">
        <v>204</v>
      </c>
      <c r="J29" t="s">
        <v>173</v>
      </c>
      <c r="K29" t="s">
        <v>100</v>
      </c>
    </row>
    <row r="30" spans="1:15" x14ac:dyDescent="0.25">
      <c r="A30" s="31" t="s">
        <v>116</v>
      </c>
      <c r="B30" s="31" t="s">
        <v>202</v>
      </c>
      <c r="C30" s="32" t="s">
        <v>101</v>
      </c>
      <c r="E30" s="31" t="s">
        <v>207</v>
      </c>
      <c r="F30" s="31" t="s">
        <v>212</v>
      </c>
      <c r="G30" s="32" t="s">
        <v>101</v>
      </c>
      <c r="I30" t="s">
        <v>212</v>
      </c>
      <c r="J30" t="s">
        <v>177</v>
      </c>
      <c r="K30" t="s">
        <v>101</v>
      </c>
    </row>
    <row r="32" spans="1:15" x14ac:dyDescent="0.25">
      <c r="I32" s="27"/>
    </row>
    <row r="34" spans="1:11" x14ac:dyDescent="0.25">
      <c r="K34" s="28"/>
    </row>
    <row r="38" spans="1:11" x14ac:dyDescent="0.25">
      <c r="K38" s="28"/>
    </row>
    <row r="40" spans="1:11" x14ac:dyDescent="0.25">
      <c r="A40" s="120"/>
      <c r="B40" s="120"/>
      <c r="C40" s="121"/>
      <c r="G40" s="28"/>
    </row>
    <row r="41" spans="1:11" x14ac:dyDescent="0.25">
      <c r="A41" s="31"/>
      <c r="B41" s="31"/>
      <c r="C41" s="32"/>
      <c r="H41" s="120"/>
      <c r="I41" s="120"/>
      <c r="J41" s="121"/>
      <c r="K41" s="120"/>
    </row>
    <row r="42" spans="1:11" x14ac:dyDescent="0.25">
      <c r="A42" s="31"/>
      <c r="B42" s="31"/>
      <c r="C42" s="32"/>
    </row>
    <row r="43" spans="1:11" x14ac:dyDescent="0.25">
      <c r="A43" s="31"/>
      <c r="B43" s="31"/>
      <c r="C43" s="32"/>
      <c r="I43" s="27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workbookViewId="0">
      <pane ySplit="8" topLeftCell="A9" activePane="bottomLeft" state="frozen"/>
      <selection pane="bottomLeft" activeCell="Q41" sqref="Q41"/>
    </sheetView>
  </sheetViews>
  <sheetFormatPr defaultRowHeight="15" x14ac:dyDescent="0.25"/>
  <cols>
    <col min="1" max="1" width="3.42578125" bestFit="1" customWidth="1"/>
    <col min="2" max="2" width="18.140625" customWidth="1"/>
    <col min="3" max="11" width="3.42578125" customWidth="1"/>
    <col min="12" max="14" width="3.42578125" bestFit="1" customWidth="1"/>
    <col min="15" max="15" width="3.42578125" customWidth="1"/>
    <col min="16" max="18" width="3.42578125" bestFit="1" customWidth="1"/>
    <col min="19" max="20" width="3.42578125" customWidth="1"/>
    <col min="21" max="21" width="5" bestFit="1" customWidth="1"/>
    <col min="22" max="22" width="8.28515625" customWidth="1"/>
    <col min="23" max="23" width="9.140625" bestFit="1" customWidth="1"/>
  </cols>
  <sheetData>
    <row r="1" spans="1:23" ht="18.75" x14ac:dyDescent="0.3">
      <c r="A1" s="100" t="s">
        <v>131</v>
      </c>
    </row>
    <row r="3" spans="1:23" x14ac:dyDescent="0.25">
      <c r="A3" s="139"/>
      <c r="B3" t="s">
        <v>199</v>
      </c>
    </row>
    <row r="4" spans="1:23" x14ac:dyDescent="0.25">
      <c r="B4" t="s">
        <v>200</v>
      </c>
    </row>
    <row r="5" spans="1:23" ht="8.1" customHeight="1" x14ac:dyDescent="0.25"/>
    <row r="6" spans="1:23" x14ac:dyDescent="0.25">
      <c r="A6" s="140"/>
      <c r="B6" t="s">
        <v>198</v>
      </c>
    </row>
    <row r="7" spans="1:23" ht="15.75" thickBot="1" x14ac:dyDescent="0.3">
      <c r="W7" s="160" t="s">
        <v>134</v>
      </c>
    </row>
    <row r="8" spans="1:23" ht="15.75" thickBot="1" x14ac:dyDescent="0.3">
      <c r="C8" s="6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 t="s">
        <v>35</v>
      </c>
      <c r="S8" s="7" t="s">
        <v>36</v>
      </c>
      <c r="T8" s="29"/>
      <c r="U8" s="162" t="s">
        <v>60</v>
      </c>
      <c r="V8" s="159" t="s">
        <v>61</v>
      </c>
      <c r="W8" s="161" t="s">
        <v>135</v>
      </c>
    </row>
    <row r="9" spans="1:23" ht="15.6" customHeight="1" x14ac:dyDescent="0.25">
      <c r="A9" s="4" t="s">
        <v>20</v>
      </c>
      <c r="B9" s="128" t="s">
        <v>181</v>
      </c>
      <c r="C9" s="241"/>
      <c r="D9" s="15"/>
      <c r="E9" s="15">
        <v>1</v>
      </c>
      <c r="F9" s="15">
        <v>1</v>
      </c>
      <c r="G9" s="15"/>
      <c r="H9" s="132">
        <v>1</v>
      </c>
      <c r="I9" s="132">
        <v>1</v>
      </c>
      <c r="J9" s="132"/>
      <c r="K9" s="132"/>
      <c r="L9" s="132"/>
      <c r="M9" s="136"/>
      <c r="N9" s="136"/>
      <c r="O9" s="136"/>
      <c r="P9" s="136"/>
      <c r="Q9" s="136"/>
      <c r="R9" s="136"/>
      <c r="S9" s="136"/>
      <c r="T9" s="12"/>
      <c r="U9" s="163">
        <f t="shared" ref="U9:U44" si="0">SUM(C9:S9)</f>
        <v>4</v>
      </c>
      <c r="V9" s="304">
        <f>U9+U10</f>
        <v>7.5</v>
      </c>
      <c r="W9" s="302">
        <f>SUM(C9:L10)</f>
        <v>7.5</v>
      </c>
    </row>
    <row r="10" spans="1:23" ht="15.95" customHeight="1" thickBot="1" x14ac:dyDescent="0.3">
      <c r="A10" s="5"/>
      <c r="B10" s="129">
        <v>2158</v>
      </c>
      <c r="C10" s="26"/>
      <c r="D10" s="19">
        <v>0.5</v>
      </c>
      <c r="E10" s="19">
        <v>1</v>
      </c>
      <c r="F10" s="19"/>
      <c r="G10" s="19"/>
      <c r="H10" s="131"/>
      <c r="I10" s="131">
        <v>1</v>
      </c>
      <c r="J10" s="131"/>
      <c r="K10" s="131">
        <v>1</v>
      </c>
      <c r="L10" s="131"/>
      <c r="M10" s="135"/>
      <c r="N10" s="135"/>
      <c r="O10" s="135"/>
      <c r="P10" s="135"/>
      <c r="Q10" s="135"/>
      <c r="R10" s="135"/>
      <c r="S10" s="135"/>
      <c r="T10" s="10"/>
      <c r="U10" s="164">
        <f t="shared" si="0"/>
        <v>3.5</v>
      </c>
      <c r="V10" s="305"/>
      <c r="W10" s="303"/>
    </row>
    <row r="11" spans="1:23" ht="15.6" customHeight="1" x14ac:dyDescent="0.25">
      <c r="A11" s="8" t="s">
        <v>21</v>
      </c>
      <c r="B11" s="128" t="s">
        <v>117</v>
      </c>
      <c r="C11" s="13">
        <v>0.5</v>
      </c>
      <c r="D11" s="14"/>
      <c r="E11" s="15"/>
      <c r="F11" s="15">
        <v>1</v>
      </c>
      <c r="G11" s="15"/>
      <c r="H11" s="15"/>
      <c r="I11" s="15">
        <v>1</v>
      </c>
      <c r="J11" s="239"/>
      <c r="K11" s="132"/>
      <c r="L11" s="132"/>
      <c r="M11" s="136">
        <v>1</v>
      </c>
      <c r="N11" s="136"/>
      <c r="O11" s="136">
        <v>1</v>
      </c>
      <c r="P11" s="136"/>
      <c r="Q11" s="136"/>
      <c r="R11" s="136"/>
      <c r="S11" s="136"/>
      <c r="T11" s="12"/>
      <c r="U11" s="163">
        <f t="shared" si="0"/>
        <v>4.5</v>
      </c>
      <c r="V11" s="300">
        <f>U11+U12</f>
        <v>5.5</v>
      </c>
      <c r="W11" s="302">
        <f>SUM(C11:L12)</f>
        <v>2.5</v>
      </c>
    </row>
    <row r="12" spans="1:23" ht="15.95" customHeight="1" thickBot="1" x14ac:dyDescent="0.3">
      <c r="A12" s="9"/>
      <c r="B12" s="129">
        <v>1991</v>
      </c>
      <c r="C12" s="22"/>
      <c r="D12" s="24"/>
      <c r="E12" s="23">
        <v>0</v>
      </c>
      <c r="F12" s="23"/>
      <c r="G12" s="23"/>
      <c r="H12" s="23"/>
      <c r="I12" s="23">
        <v>0</v>
      </c>
      <c r="J12" s="240"/>
      <c r="K12" s="133"/>
      <c r="L12" s="133"/>
      <c r="M12" s="137">
        <v>1</v>
      </c>
      <c r="N12" s="137"/>
      <c r="O12" s="137"/>
      <c r="P12" s="137"/>
      <c r="Q12" s="137"/>
      <c r="R12" s="137"/>
      <c r="S12" s="137"/>
      <c r="T12" s="10"/>
      <c r="U12" s="164">
        <f t="shared" si="0"/>
        <v>1</v>
      </c>
      <c r="V12" s="301"/>
      <c r="W12" s="303"/>
    </row>
    <row r="13" spans="1:23" ht="15.6" customHeight="1" x14ac:dyDescent="0.25">
      <c r="A13" s="4" t="s">
        <v>22</v>
      </c>
      <c r="B13" s="128" t="s">
        <v>182</v>
      </c>
      <c r="C13" s="16">
        <v>0</v>
      </c>
      <c r="D13" s="11">
        <v>1</v>
      </c>
      <c r="E13" s="17"/>
      <c r="F13" s="11"/>
      <c r="G13" s="11"/>
      <c r="H13" s="11"/>
      <c r="I13" s="11">
        <v>1</v>
      </c>
      <c r="J13" s="237">
        <v>1</v>
      </c>
      <c r="K13" s="130"/>
      <c r="L13" s="130"/>
      <c r="M13" s="134"/>
      <c r="N13" s="134"/>
      <c r="O13" s="134"/>
      <c r="P13" s="134"/>
      <c r="Q13" s="134"/>
      <c r="R13" s="134"/>
      <c r="S13" s="134"/>
      <c r="T13" s="12"/>
      <c r="U13" s="163">
        <f t="shared" si="0"/>
        <v>3</v>
      </c>
      <c r="V13" s="298">
        <f>U13+U14</f>
        <v>4</v>
      </c>
      <c r="W13" s="302">
        <f>SUM(C13:L14)</f>
        <v>4</v>
      </c>
    </row>
    <row r="14" spans="1:23" ht="15.95" customHeight="1" thickBot="1" x14ac:dyDescent="0.3">
      <c r="A14" s="5"/>
      <c r="B14" s="129">
        <v>1968</v>
      </c>
      <c r="C14" s="18">
        <v>0</v>
      </c>
      <c r="D14" s="19"/>
      <c r="E14" s="21"/>
      <c r="F14" s="19"/>
      <c r="G14" s="19"/>
      <c r="H14" s="19"/>
      <c r="I14" s="19">
        <v>1</v>
      </c>
      <c r="J14" s="238"/>
      <c r="K14" s="131"/>
      <c r="L14" s="131"/>
      <c r="M14" s="135"/>
      <c r="N14" s="135"/>
      <c r="O14" s="135"/>
      <c r="P14" s="135"/>
      <c r="Q14" s="135"/>
      <c r="R14" s="135"/>
      <c r="S14" s="135"/>
      <c r="T14" s="10"/>
      <c r="U14" s="164">
        <f t="shared" si="0"/>
        <v>1</v>
      </c>
      <c r="V14" s="299"/>
      <c r="W14" s="303"/>
    </row>
    <row r="15" spans="1:23" ht="15.6" customHeight="1" x14ac:dyDescent="0.25">
      <c r="A15" s="8" t="s">
        <v>23</v>
      </c>
      <c r="B15" s="128" t="s">
        <v>51</v>
      </c>
      <c r="C15" s="13"/>
      <c r="D15" s="15"/>
      <c r="E15" s="15"/>
      <c r="F15" s="14"/>
      <c r="G15" s="15"/>
      <c r="H15" s="15"/>
      <c r="I15" s="15">
        <v>0</v>
      </c>
      <c r="J15" s="15"/>
      <c r="K15" s="239"/>
      <c r="L15" s="132"/>
      <c r="M15" s="136">
        <v>0.5</v>
      </c>
      <c r="N15" s="136"/>
      <c r="O15" s="136">
        <v>1</v>
      </c>
      <c r="P15" s="136"/>
      <c r="Q15" s="136"/>
      <c r="R15" s="136">
        <v>1</v>
      </c>
      <c r="S15" s="136"/>
      <c r="T15" s="12"/>
      <c r="U15" s="163">
        <f t="shared" si="0"/>
        <v>2.5</v>
      </c>
      <c r="V15" s="300">
        <f>U15+U16</f>
        <v>3.5</v>
      </c>
      <c r="W15" s="302">
        <f>SUM(C15:L16)</f>
        <v>1</v>
      </c>
    </row>
    <row r="16" spans="1:23" ht="15.95" customHeight="1" thickBot="1" x14ac:dyDescent="0.3">
      <c r="A16" s="9"/>
      <c r="B16" s="236">
        <v>1805</v>
      </c>
      <c r="C16" s="22">
        <v>0</v>
      </c>
      <c r="D16" s="23">
        <v>0</v>
      </c>
      <c r="E16" s="23"/>
      <c r="F16" s="24"/>
      <c r="G16" s="23"/>
      <c r="H16" s="23"/>
      <c r="I16" s="23"/>
      <c r="J16" s="23">
        <v>1</v>
      </c>
      <c r="K16" s="240"/>
      <c r="L16" s="133"/>
      <c r="M16" s="137">
        <v>0</v>
      </c>
      <c r="N16" s="137"/>
      <c r="O16" s="137"/>
      <c r="P16" s="137">
        <v>0</v>
      </c>
      <c r="Q16" s="137"/>
      <c r="R16" s="137"/>
      <c r="S16" s="137"/>
      <c r="T16" s="10"/>
      <c r="U16" s="164">
        <f t="shared" si="0"/>
        <v>1</v>
      </c>
      <c r="V16" s="301"/>
      <c r="W16" s="303"/>
    </row>
    <row r="17" spans="1:23" ht="15.6" customHeight="1" x14ac:dyDescent="0.25">
      <c r="A17" s="4" t="s">
        <v>24</v>
      </c>
      <c r="B17" s="128" t="s">
        <v>220</v>
      </c>
      <c r="C17" s="16"/>
      <c r="D17" s="11"/>
      <c r="E17" s="11"/>
      <c r="F17" s="11"/>
      <c r="G17" s="17"/>
      <c r="H17" s="11"/>
      <c r="I17" s="11"/>
      <c r="J17" s="11"/>
      <c r="K17" s="11"/>
      <c r="L17" s="237">
        <v>1</v>
      </c>
      <c r="M17" s="134">
        <v>0</v>
      </c>
      <c r="N17" s="134">
        <v>0</v>
      </c>
      <c r="O17" s="134"/>
      <c r="P17" s="134"/>
      <c r="Q17" s="134"/>
      <c r="R17" s="134"/>
      <c r="S17" s="134"/>
      <c r="T17" s="12"/>
      <c r="U17" s="163">
        <f t="shared" si="0"/>
        <v>1</v>
      </c>
      <c r="V17" s="298">
        <f>U17+U18</f>
        <v>3</v>
      </c>
      <c r="W17" s="302">
        <f>SUM(C17:L18)</f>
        <v>2</v>
      </c>
    </row>
    <row r="18" spans="1:23" ht="15.95" customHeight="1" thickBot="1" x14ac:dyDescent="0.3">
      <c r="A18" s="5"/>
      <c r="B18" s="236" t="s">
        <v>221</v>
      </c>
      <c r="C18" s="18"/>
      <c r="D18" s="19"/>
      <c r="E18" s="19"/>
      <c r="F18" s="19"/>
      <c r="G18" s="21"/>
      <c r="H18" s="19"/>
      <c r="I18" s="19"/>
      <c r="J18" s="19"/>
      <c r="K18" s="19"/>
      <c r="L18" s="238">
        <v>1</v>
      </c>
      <c r="M18" s="135"/>
      <c r="N18" s="135"/>
      <c r="O18" s="135"/>
      <c r="P18" s="135"/>
      <c r="Q18" s="135"/>
      <c r="R18" s="135"/>
      <c r="S18" s="135">
        <v>1</v>
      </c>
      <c r="T18" s="10"/>
      <c r="U18" s="164">
        <f t="shared" si="0"/>
        <v>2</v>
      </c>
      <c r="V18" s="299"/>
      <c r="W18" s="303"/>
    </row>
    <row r="19" spans="1:23" ht="15.6" customHeight="1" x14ac:dyDescent="0.25">
      <c r="A19" s="8" t="s">
        <v>25</v>
      </c>
      <c r="B19" s="128" t="s">
        <v>183</v>
      </c>
      <c r="C19" s="13"/>
      <c r="D19" s="15"/>
      <c r="E19" s="15"/>
      <c r="F19" s="15"/>
      <c r="G19" s="15"/>
      <c r="H19" s="14"/>
      <c r="I19" s="15"/>
      <c r="J19" s="15">
        <v>0.5</v>
      </c>
      <c r="K19" s="15"/>
      <c r="L19" s="239"/>
      <c r="M19" s="136"/>
      <c r="N19" s="136"/>
      <c r="O19" s="136">
        <v>0.5</v>
      </c>
      <c r="P19" s="136"/>
      <c r="Q19" s="136"/>
      <c r="R19" s="136"/>
      <c r="S19" s="136"/>
      <c r="T19" s="12"/>
      <c r="U19" s="163">
        <f t="shared" si="0"/>
        <v>1</v>
      </c>
      <c r="V19" s="300">
        <f>U19+U20</f>
        <v>3</v>
      </c>
      <c r="W19" s="302">
        <f>SUM(C19:L20)</f>
        <v>0.5</v>
      </c>
    </row>
    <row r="20" spans="1:23" ht="15.95" customHeight="1" thickBot="1" x14ac:dyDescent="0.3">
      <c r="A20" s="9"/>
      <c r="B20" s="129">
        <v>1726</v>
      </c>
      <c r="C20" s="22">
        <v>0</v>
      </c>
      <c r="D20" s="23"/>
      <c r="E20" s="23"/>
      <c r="F20" s="23"/>
      <c r="G20" s="23"/>
      <c r="H20" s="24"/>
      <c r="I20" s="23"/>
      <c r="J20" s="23"/>
      <c r="K20" s="23"/>
      <c r="L20" s="240"/>
      <c r="M20" s="137"/>
      <c r="N20" s="137">
        <v>1</v>
      </c>
      <c r="O20" s="137"/>
      <c r="P20" s="137">
        <v>1</v>
      </c>
      <c r="Q20" s="137"/>
      <c r="R20" s="137"/>
      <c r="S20" s="137"/>
      <c r="T20" s="10"/>
      <c r="U20" s="164">
        <f t="shared" si="0"/>
        <v>2</v>
      </c>
      <c r="V20" s="301"/>
      <c r="W20" s="303"/>
    </row>
    <row r="21" spans="1:23" ht="15.6" customHeight="1" x14ac:dyDescent="0.25">
      <c r="A21" s="4" t="s">
        <v>26</v>
      </c>
      <c r="B21" s="128" t="s">
        <v>184</v>
      </c>
      <c r="C21" s="16">
        <v>0</v>
      </c>
      <c r="D21" s="11">
        <v>1</v>
      </c>
      <c r="E21" s="11">
        <v>0</v>
      </c>
      <c r="F21" s="11"/>
      <c r="G21" s="11"/>
      <c r="H21" s="11"/>
      <c r="I21" s="17"/>
      <c r="J21" s="11"/>
      <c r="K21" s="11"/>
      <c r="L21" s="237"/>
      <c r="M21" s="134">
        <v>1</v>
      </c>
      <c r="N21" s="134"/>
      <c r="O21" s="134"/>
      <c r="P21" s="134"/>
      <c r="Q21" s="134"/>
      <c r="R21" s="134"/>
      <c r="S21" s="134"/>
      <c r="T21" s="12"/>
      <c r="U21" s="163">
        <f t="shared" si="0"/>
        <v>2</v>
      </c>
      <c r="V21" s="298">
        <f>U21+U22</f>
        <v>4</v>
      </c>
      <c r="W21" s="302">
        <f>SUM(C21:L22)</f>
        <v>3</v>
      </c>
    </row>
    <row r="22" spans="1:23" ht="15.95" customHeight="1" thickBot="1" x14ac:dyDescent="0.3">
      <c r="A22" s="5"/>
      <c r="B22" s="236" t="s">
        <v>214</v>
      </c>
      <c r="C22" s="18">
        <v>0</v>
      </c>
      <c r="D22" s="19">
        <v>0</v>
      </c>
      <c r="E22" s="19">
        <v>0</v>
      </c>
      <c r="F22" s="19">
        <v>1</v>
      </c>
      <c r="G22" s="19"/>
      <c r="H22" s="19"/>
      <c r="I22" s="21"/>
      <c r="J22" s="19"/>
      <c r="K22" s="19">
        <v>1</v>
      </c>
      <c r="L22" s="238"/>
      <c r="M22" s="135"/>
      <c r="N22" s="135"/>
      <c r="O22" s="135"/>
      <c r="P22" s="135"/>
      <c r="Q22" s="135"/>
      <c r="R22" s="135"/>
      <c r="S22" s="135"/>
      <c r="T22" s="10"/>
      <c r="U22" s="164">
        <f t="shared" si="0"/>
        <v>2</v>
      </c>
      <c r="V22" s="299"/>
      <c r="W22" s="303"/>
    </row>
    <row r="23" spans="1:23" ht="15.6" customHeight="1" x14ac:dyDescent="0.25">
      <c r="A23" s="8" t="s">
        <v>27</v>
      </c>
      <c r="B23" s="128" t="s">
        <v>56</v>
      </c>
      <c r="C23" s="13"/>
      <c r="D23" s="15"/>
      <c r="E23" s="15"/>
      <c r="F23" s="15">
        <v>0</v>
      </c>
      <c r="G23" s="15"/>
      <c r="H23" s="15"/>
      <c r="I23" s="15"/>
      <c r="J23" s="14"/>
      <c r="K23" s="15"/>
      <c r="L23" s="239"/>
      <c r="M23" s="136"/>
      <c r="N23" s="136"/>
      <c r="O23" s="136"/>
      <c r="P23" s="136">
        <v>0.5</v>
      </c>
      <c r="Q23" s="136"/>
      <c r="R23" s="136">
        <v>0</v>
      </c>
      <c r="S23" s="136"/>
      <c r="T23" s="12"/>
      <c r="U23" s="163">
        <f t="shared" si="0"/>
        <v>0.5</v>
      </c>
      <c r="V23" s="300">
        <f>U23+U24</f>
        <v>1</v>
      </c>
      <c r="W23" s="302">
        <f>SUM(C23:L24)</f>
        <v>0.5</v>
      </c>
    </row>
    <row r="24" spans="1:23" ht="15.95" customHeight="1" thickBot="1" x14ac:dyDescent="0.3">
      <c r="A24" s="9"/>
      <c r="B24" s="129">
        <v>1624</v>
      </c>
      <c r="C24" s="22"/>
      <c r="D24" s="23"/>
      <c r="E24" s="23">
        <v>0</v>
      </c>
      <c r="F24" s="23"/>
      <c r="G24" s="23"/>
      <c r="H24" s="23">
        <v>0.5</v>
      </c>
      <c r="I24" s="23"/>
      <c r="J24" s="24"/>
      <c r="K24" s="23"/>
      <c r="L24" s="240"/>
      <c r="M24" s="137"/>
      <c r="N24" s="137"/>
      <c r="O24" s="137"/>
      <c r="P24" s="137"/>
      <c r="Q24" s="137"/>
      <c r="R24" s="137"/>
      <c r="S24" s="137"/>
      <c r="T24" s="10"/>
      <c r="U24" s="164">
        <f t="shared" si="0"/>
        <v>0.5</v>
      </c>
      <c r="V24" s="301"/>
      <c r="W24" s="303"/>
    </row>
    <row r="25" spans="1:23" ht="15.6" customHeight="1" x14ac:dyDescent="0.25">
      <c r="A25" s="4" t="s">
        <v>28</v>
      </c>
      <c r="B25" s="128" t="s">
        <v>185</v>
      </c>
      <c r="C25" s="16">
        <v>0</v>
      </c>
      <c r="D25" s="11"/>
      <c r="E25" s="11"/>
      <c r="F25" s="11"/>
      <c r="G25" s="11"/>
      <c r="H25" s="11"/>
      <c r="I25" s="11">
        <v>0</v>
      </c>
      <c r="J25" s="11"/>
      <c r="K25" s="17"/>
      <c r="L25" s="237"/>
      <c r="M25" s="134"/>
      <c r="N25" s="134"/>
      <c r="O25" s="134">
        <v>1</v>
      </c>
      <c r="P25" s="134"/>
      <c r="Q25" s="134"/>
      <c r="R25" s="134">
        <v>1</v>
      </c>
      <c r="S25" s="134">
        <v>1</v>
      </c>
      <c r="T25" s="12"/>
      <c r="U25" s="163">
        <f t="shared" si="0"/>
        <v>3</v>
      </c>
      <c r="V25" s="298">
        <f>U25+U26</f>
        <v>4</v>
      </c>
      <c r="W25" s="302">
        <f>SUM(C25:L26)</f>
        <v>0</v>
      </c>
    </row>
    <row r="26" spans="1:23" ht="15.95" customHeight="1" thickBot="1" x14ac:dyDescent="0.3">
      <c r="A26" s="5"/>
      <c r="B26" s="129">
        <v>1554</v>
      </c>
      <c r="C26" s="18"/>
      <c r="D26" s="19"/>
      <c r="E26" s="19"/>
      <c r="F26" s="19"/>
      <c r="G26" s="19"/>
      <c r="H26" s="19"/>
      <c r="I26" s="19"/>
      <c r="J26" s="19"/>
      <c r="K26" s="21"/>
      <c r="L26" s="238"/>
      <c r="M26" s="135">
        <v>0</v>
      </c>
      <c r="N26" s="135">
        <v>0</v>
      </c>
      <c r="O26" s="135">
        <v>0</v>
      </c>
      <c r="P26" s="135"/>
      <c r="Q26" s="135"/>
      <c r="R26" s="135">
        <v>1</v>
      </c>
      <c r="S26" s="135"/>
      <c r="T26" s="10"/>
      <c r="U26" s="164">
        <f t="shared" si="0"/>
        <v>1</v>
      </c>
      <c r="V26" s="299"/>
      <c r="W26" s="303"/>
    </row>
    <row r="27" spans="1:23" ht="15.6" customHeight="1" x14ac:dyDescent="0.25">
      <c r="A27" s="4" t="s">
        <v>29</v>
      </c>
      <c r="B27" s="128" t="s">
        <v>58</v>
      </c>
      <c r="C27" s="13"/>
      <c r="D27" s="15"/>
      <c r="E27" s="15"/>
      <c r="F27" s="15"/>
      <c r="G27" s="15">
        <v>0</v>
      </c>
      <c r="H27" s="15"/>
      <c r="I27" s="15"/>
      <c r="J27" s="15"/>
      <c r="K27" s="15"/>
      <c r="L27" s="14"/>
      <c r="M27" s="136"/>
      <c r="N27" s="136"/>
      <c r="O27" s="136"/>
      <c r="P27" s="136">
        <v>0</v>
      </c>
      <c r="Q27" s="136">
        <v>0</v>
      </c>
      <c r="R27" s="136">
        <v>1</v>
      </c>
      <c r="S27" s="136"/>
      <c r="T27" s="12"/>
      <c r="U27" s="163">
        <f t="shared" si="0"/>
        <v>1</v>
      </c>
      <c r="V27" s="300">
        <f>U27+U28</f>
        <v>3</v>
      </c>
      <c r="W27" s="302">
        <f>SUM(C27:L28)</f>
        <v>0</v>
      </c>
    </row>
    <row r="28" spans="1:23" ht="15.95" customHeight="1" thickBot="1" x14ac:dyDescent="0.3">
      <c r="A28" s="5"/>
      <c r="B28" s="236" t="s">
        <v>215</v>
      </c>
      <c r="C28" s="22"/>
      <c r="D28" s="23"/>
      <c r="E28" s="23"/>
      <c r="F28" s="23"/>
      <c r="G28" s="23">
        <v>0</v>
      </c>
      <c r="H28" s="23"/>
      <c r="I28" s="23"/>
      <c r="J28" s="23"/>
      <c r="K28" s="23"/>
      <c r="L28" s="24"/>
      <c r="M28" s="137"/>
      <c r="N28" s="137">
        <v>1</v>
      </c>
      <c r="O28" s="137">
        <v>0</v>
      </c>
      <c r="P28" s="137"/>
      <c r="Q28" s="137">
        <v>1</v>
      </c>
      <c r="R28" s="137"/>
      <c r="S28" s="137">
        <v>0</v>
      </c>
      <c r="T28" s="10"/>
      <c r="U28" s="164">
        <f t="shared" si="0"/>
        <v>2</v>
      </c>
      <c r="V28" s="301"/>
      <c r="W28" s="303"/>
    </row>
    <row r="29" spans="1:23" ht="15.6" customHeight="1" x14ac:dyDescent="0.25">
      <c r="A29" s="8" t="s">
        <v>30</v>
      </c>
      <c r="B29" s="128" t="s">
        <v>46</v>
      </c>
      <c r="C29" s="16"/>
      <c r="D29" s="11">
        <v>0</v>
      </c>
      <c r="E29" s="11"/>
      <c r="F29" s="11">
        <v>1</v>
      </c>
      <c r="G29" s="11"/>
      <c r="H29" s="11"/>
      <c r="I29" s="11"/>
      <c r="J29" s="11"/>
      <c r="K29" s="11">
        <v>1</v>
      </c>
      <c r="L29" s="237"/>
      <c r="M29" s="17"/>
      <c r="N29" s="134">
        <v>1</v>
      </c>
      <c r="O29" s="134">
        <v>1</v>
      </c>
      <c r="P29" s="134"/>
      <c r="Q29" s="134"/>
      <c r="R29" s="134"/>
      <c r="S29" s="134"/>
      <c r="T29" s="12"/>
      <c r="U29" s="163">
        <f t="shared" si="0"/>
        <v>4</v>
      </c>
      <c r="V29" s="298">
        <f>U29+U30</f>
        <v>6.5</v>
      </c>
      <c r="W29" s="302">
        <f>SUM(C29:L30)</f>
        <v>3.5</v>
      </c>
    </row>
    <row r="30" spans="1:23" ht="15.95" customHeight="1" thickBot="1" x14ac:dyDescent="0.3">
      <c r="A30" s="5"/>
      <c r="B30" s="129" t="s">
        <v>216</v>
      </c>
      <c r="C30" s="18"/>
      <c r="D30" s="19">
        <v>0</v>
      </c>
      <c r="E30" s="19"/>
      <c r="F30" s="19">
        <v>0.5</v>
      </c>
      <c r="G30" s="19">
        <v>1</v>
      </c>
      <c r="H30" s="19"/>
      <c r="I30" s="19">
        <v>0</v>
      </c>
      <c r="J30" s="19"/>
      <c r="K30" s="19"/>
      <c r="L30" s="238"/>
      <c r="M30" s="21"/>
      <c r="N30" s="135"/>
      <c r="O30" s="135"/>
      <c r="P30" s="135"/>
      <c r="Q30" s="135"/>
      <c r="R30" s="135">
        <v>1</v>
      </c>
      <c r="S30" s="135"/>
      <c r="T30" s="10"/>
      <c r="U30" s="164">
        <f t="shared" si="0"/>
        <v>2.5</v>
      </c>
      <c r="V30" s="299"/>
      <c r="W30" s="303"/>
    </row>
    <row r="31" spans="1:23" ht="15.6" customHeight="1" x14ac:dyDescent="0.25">
      <c r="A31" s="4" t="s">
        <v>31</v>
      </c>
      <c r="B31" s="128" t="s">
        <v>111</v>
      </c>
      <c r="C31" s="16"/>
      <c r="D31" s="11"/>
      <c r="E31" s="11"/>
      <c r="F31" s="11"/>
      <c r="G31" s="11"/>
      <c r="H31" s="11">
        <v>0</v>
      </c>
      <c r="I31" s="11"/>
      <c r="J31" s="11"/>
      <c r="K31" s="11">
        <v>1</v>
      </c>
      <c r="L31" s="237">
        <v>0</v>
      </c>
      <c r="M31" s="134"/>
      <c r="N31" s="17"/>
      <c r="O31" s="134"/>
      <c r="P31" s="134"/>
      <c r="Q31" s="134"/>
      <c r="R31" s="134"/>
      <c r="S31" s="134">
        <v>1</v>
      </c>
      <c r="T31" s="12"/>
      <c r="U31" s="163">
        <f t="shared" si="0"/>
        <v>2</v>
      </c>
      <c r="V31" s="300">
        <f>U31+U32</f>
        <v>3</v>
      </c>
      <c r="W31" s="302">
        <f>SUM(C31:L32)</f>
        <v>2</v>
      </c>
    </row>
    <row r="32" spans="1:23" ht="15.95" customHeight="1" thickBot="1" x14ac:dyDescent="0.3">
      <c r="A32" s="5"/>
      <c r="B32" s="129" t="s">
        <v>216</v>
      </c>
      <c r="C32" s="18"/>
      <c r="D32" s="19"/>
      <c r="E32" s="19"/>
      <c r="F32" s="19"/>
      <c r="G32" s="19">
        <v>1</v>
      </c>
      <c r="H32" s="19"/>
      <c r="I32" s="19"/>
      <c r="J32" s="19"/>
      <c r="K32" s="19"/>
      <c r="L32" s="238"/>
      <c r="M32" s="135">
        <v>0</v>
      </c>
      <c r="N32" s="21"/>
      <c r="O32" s="135"/>
      <c r="P32" s="135"/>
      <c r="Q32" s="135"/>
      <c r="R32" s="135"/>
      <c r="S32" s="135">
        <v>0</v>
      </c>
      <c r="T32" s="20"/>
      <c r="U32" s="164">
        <f t="shared" si="0"/>
        <v>1</v>
      </c>
      <c r="V32" s="301"/>
      <c r="W32" s="303"/>
    </row>
    <row r="33" spans="1:23" ht="15.6" customHeight="1" x14ac:dyDescent="0.25">
      <c r="A33" s="4" t="s">
        <v>32</v>
      </c>
      <c r="B33" s="128" t="s">
        <v>53</v>
      </c>
      <c r="C33" s="13"/>
      <c r="D33" s="15"/>
      <c r="E33" s="15"/>
      <c r="F33" s="15"/>
      <c r="G33" s="15"/>
      <c r="H33" s="15"/>
      <c r="I33" s="15"/>
      <c r="J33" s="15"/>
      <c r="K33" s="15">
        <v>1</v>
      </c>
      <c r="L33" s="239">
        <v>1</v>
      </c>
      <c r="M33" s="136"/>
      <c r="N33" s="136"/>
      <c r="O33" s="17"/>
      <c r="P33" s="136">
        <v>0.5</v>
      </c>
      <c r="Q33" s="136">
        <v>1</v>
      </c>
      <c r="R33" s="136"/>
      <c r="S33" s="136"/>
      <c r="T33" s="12"/>
      <c r="U33" s="163">
        <f t="shared" si="0"/>
        <v>3.5</v>
      </c>
      <c r="V33" s="300">
        <f>U33+U34</f>
        <v>4</v>
      </c>
      <c r="W33" s="302">
        <f>SUM(C33:L34)</f>
        <v>2.5</v>
      </c>
    </row>
    <row r="34" spans="1:23" ht="15.95" customHeight="1" thickBot="1" x14ac:dyDescent="0.3">
      <c r="A34" s="5"/>
      <c r="B34" s="129" t="s">
        <v>217</v>
      </c>
      <c r="C34" s="18"/>
      <c r="D34" s="19">
        <v>0</v>
      </c>
      <c r="E34" s="19"/>
      <c r="F34" s="19">
        <v>0</v>
      </c>
      <c r="G34" s="19"/>
      <c r="H34" s="19">
        <v>0.5</v>
      </c>
      <c r="I34" s="19"/>
      <c r="J34" s="19"/>
      <c r="K34" s="19">
        <v>0</v>
      </c>
      <c r="L34" s="238"/>
      <c r="M34" s="135">
        <v>0</v>
      </c>
      <c r="N34" s="135"/>
      <c r="O34" s="21"/>
      <c r="P34" s="135"/>
      <c r="Q34" s="135"/>
      <c r="R34" s="135"/>
      <c r="S34" s="135"/>
      <c r="T34" s="20"/>
      <c r="U34" s="164">
        <f t="shared" si="0"/>
        <v>0.5</v>
      </c>
      <c r="V34" s="301"/>
      <c r="W34" s="303"/>
    </row>
    <row r="35" spans="1:23" ht="15.6" customHeight="1" x14ac:dyDescent="0.25">
      <c r="A35" s="8" t="s">
        <v>33</v>
      </c>
      <c r="B35" s="128" t="s">
        <v>57</v>
      </c>
      <c r="C35" s="16"/>
      <c r="D35" s="11"/>
      <c r="E35" s="11"/>
      <c r="F35" s="11">
        <v>1</v>
      </c>
      <c r="G35" s="11"/>
      <c r="H35" s="11">
        <v>0</v>
      </c>
      <c r="I35" s="11"/>
      <c r="J35" s="11"/>
      <c r="K35" s="11"/>
      <c r="L35" s="237"/>
      <c r="M35" s="134"/>
      <c r="N35" s="134"/>
      <c r="O35" s="134"/>
      <c r="P35" s="17"/>
      <c r="Q35" s="134"/>
      <c r="R35" s="134"/>
      <c r="S35" s="134"/>
      <c r="T35" s="12"/>
      <c r="U35" s="163">
        <f t="shared" si="0"/>
        <v>1</v>
      </c>
      <c r="V35" s="298">
        <f>U35+U36</f>
        <v>3</v>
      </c>
      <c r="W35" s="302">
        <f>SUM(C35:L36)</f>
        <v>2.5</v>
      </c>
    </row>
    <row r="36" spans="1:23" ht="15.95" customHeight="1" thickBot="1" x14ac:dyDescent="0.3">
      <c r="A36" s="9"/>
      <c r="B36" s="129" t="s">
        <v>216</v>
      </c>
      <c r="C36" s="18"/>
      <c r="D36" s="19"/>
      <c r="E36" s="19"/>
      <c r="F36" s="19"/>
      <c r="G36" s="19"/>
      <c r="H36" s="19"/>
      <c r="I36" s="19"/>
      <c r="J36" s="19">
        <v>0.5</v>
      </c>
      <c r="K36" s="19"/>
      <c r="L36" s="238">
        <v>1</v>
      </c>
      <c r="M36" s="135"/>
      <c r="N36" s="135"/>
      <c r="O36" s="135">
        <v>0.5</v>
      </c>
      <c r="P36" s="21"/>
      <c r="Q36" s="135"/>
      <c r="R36" s="135"/>
      <c r="S36" s="135"/>
      <c r="T36" s="20"/>
      <c r="U36" s="164">
        <f t="shared" si="0"/>
        <v>2</v>
      </c>
      <c r="V36" s="299"/>
      <c r="W36" s="303"/>
    </row>
    <row r="37" spans="1:23" ht="15.6" customHeight="1" x14ac:dyDescent="0.25">
      <c r="A37" s="4" t="s">
        <v>34</v>
      </c>
      <c r="B37" s="128" t="s">
        <v>67</v>
      </c>
      <c r="C37" s="13"/>
      <c r="D37" s="15"/>
      <c r="E37" s="15"/>
      <c r="F37" s="15"/>
      <c r="G37" s="15"/>
      <c r="H37" s="15"/>
      <c r="I37" s="15"/>
      <c r="J37" s="15"/>
      <c r="K37" s="15"/>
      <c r="L37" s="239">
        <v>0</v>
      </c>
      <c r="M37" s="136"/>
      <c r="N37" s="136"/>
      <c r="O37" s="136"/>
      <c r="P37" s="136"/>
      <c r="Q37" s="14"/>
      <c r="R37" s="136">
        <v>1</v>
      </c>
      <c r="S37" s="136">
        <v>0</v>
      </c>
      <c r="T37" s="12"/>
      <c r="U37" s="163">
        <f t="shared" si="0"/>
        <v>1</v>
      </c>
      <c r="V37" s="300">
        <f>U37+U38</f>
        <v>2</v>
      </c>
      <c r="W37" s="302">
        <f>SUM(C37:L38)</f>
        <v>1</v>
      </c>
    </row>
    <row r="38" spans="1:23" ht="15.95" customHeight="1" thickBot="1" x14ac:dyDescent="0.3">
      <c r="A38" s="5"/>
      <c r="B38" s="129" t="s">
        <v>216</v>
      </c>
      <c r="C38" s="22"/>
      <c r="D38" s="23"/>
      <c r="E38" s="23"/>
      <c r="F38" s="23"/>
      <c r="G38" s="23"/>
      <c r="H38" s="23"/>
      <c r="I38" s="23"/>
      <c r="J38" s="23"/>
      <c r="K38" s="23"/>
      <c r="L38" s="240">
        <v>1</v>
      </c>
      <c r="M38" s="137"/>
      <c r="N38" s="137"/>
      <c r="O38" s="137">
        <v>0</v>
      </c>
      <c r="P38" s="137"/>
      <c r="Q38" s="24"/>
      <c r="R38" s="137">
        <v>0</v>
      </c>
      <c r="S38" s="137"/>
      <c r="T38" s="20"/>
      <c r="U38" s="164">
        <f t="shared" si="0"/>
        <v>1</v>
      </c>
      <c r="V38" s="301"/>
      <c r="W38" s="303"/>
    </row>
    <row r="39" spans="1:23" ht="15.6" customHeight="1" x14ac:dyDescent="0.25">
      <c r="A39" s="8" t="s">
        <v>35</v>
      </c>
      <c r="B39" s="128" t="s">
        <v>186</v>
      </c>
      <c r="C39" s="16"/>
      <c r="D39" s="11"/>
      <c r="E39" s="11"/>
      <c r="F39" s="11"/>
      <c r="G39" s="11"/>
      <c r="H39" s="11"/>
      <c r="I39" s="11"/>
      <c r="J39" s="11"/>
      <c r="K39" s="11">
        <v>0</v>
      </c>
      <c r="L39" s="237"/>
      <c r="M39" s="134">
        <v>0</v>
      </c>
      <c r="N39" s="134"/>
      <c r="O39" s="134"/>
      <c r="P39" s="134"/>
      <c r="Q39" s="134">
        <v>1</v>
      </c>
      <c r="R39" s="17"/>
      <c r="S39" s="134">
        <v>1</v>
      </c>
      <c r="T39" s="12"/>
      <c r="U39" s="163">
        <f t="shared" si="0"/>
        <v>2</v>
      </c>
      <c r="V39" s="300">
        <f>U39+U40</f>
        <v>3</v>
      </c>
      <c r="W39" s="302">
        <f>SUM(C39:L40)</f>
        <v>1</v>
      </c>
    </row>
    <row r="40" spans="1:23" ht="15.95" customHeight="1" thickBot="1" x14ac:dyDescent="0.3">
      <c r="A40" s="9"/>
      <c r="B40" s="129" t="s">
        <v>216</v>
      </c>
      <c r="C40" s="18"/>
      <c r="D40" s="19"/>
      <c r="E40" s="19"/>
      <c r="F40" s="19">
        <v>0</v>
      </c>
      <c r="G40" s="19"/>
      <c r="H40" s="19"/>
      <c r="I40" s="19"/>
      <c r="J40" s="19">
        <v>1</v>
      </c>
      <c r="K40" s="19">
        <v>0</v>
      </c>
      <c r="L40" s="238">
        <v>0</v>
      </c>
      <c r="M40" s="135"/>
      <c r="N40" s="135"/>
      <c r="O40" s="135"/>
      <c r="P40" s="135"/>
      <c r="Q40" s="135">
        <v>0</v>
      </c>
      <c r="R40" s="21"/>
      <c r="S40" s="135">
        <v>0</v>
      </c>
      <c r="T40" s="20"/>
      <c r="U40" s="164">
        <f t="shared" si="0"/>
        <v>1</v>
      </c>
      <c r="V40" s="301"/>
      <c r="W40" s="303"/>
    </row>
    <row r="41" spans="1:23" ht="15.6" customHeight="1" x14ac:dyDescent="0.25">
      <c r="A41" s="4" t="s">
        <v>36</v>
      </c>
      <c r="B41" s="128" t="s">
        <v>209</v>
      </c>
      <c r="C41" s="25"/>
      <c r="D41" s="11"/>
      <c r="E41" s="11"/>
      <c r="F41" s="11"/>
      <c r="G41" s="11">
        <v>0</v>
      </c>
      <c r="H41" s="11"/>
      <c r="I41" s="11"/>
      <c r="J41" s="11"/>
      <c r="K41" s="11"/>
      <c r="L41" s="237">
        <v>1</v>
      </c>
      <c r="M41" s="134"/>
      <c r="N41" s="134">
        <v>1</v>
      </c>
      <c r="O41" s="134"/>
      <c r="P41" s="134"/>
      <c r="Q41" s="134">
        <v>1</v>
      </c>
      <c r="R41" s="134"/>
      <c r="S41" s="17"/>
      <c r="T41" s="12"/>
      <c r="U41" s="163">
        <f t="shared" si="0"/>
        <v>3</v>
      </c>
      <c r="V41" s="298">
        <f>U41+U42</f>
        <v>4</v>
      </c>
      <c r="W41" s="302">
        <f>SUM(C41:L42)</f>
        <v>1</v>
      </c>
    </row>
    <row r="42" spans="1:23" ht="15.95" customHeight="1" thickBot="1" x14ac:dyDescent="0.3">
      <c r="A42" s="5"/>
      <c r="B42" s="129" t="s">
        <v>216</v>
      </c>
      <c r="C42" s="30"/>
      <c r="D42" s="19"/>
      <c r="E42" s="19"/>
      <c r="F42" s="19"/>
      <c r="G42" s="19"/>
      <c r="H42" s="19"/>
      <c r="I42" s="19"/>
      <c r="J42" s="19"/>
      <c r="K42" s="19">
        <v>0</v>
      </c>
      <c r="L42" s="238"/>
      <c r="M42" s="135"/>
      <c r="N42" s="135">
        <v>0</v>
      </c>
      <c r="O42" s="135"/>
      <c r="P42" s="135"/>
      <c r="Q42" s="135">
        <v>1</v>
      </c>
      <c r="R42" s="135">
        <v>0</v>
      </c>
      <c r="S42" s="21"/>
      <c r="T42" s="20"/>
      <c r="U42" s="164">
        <f t="shared" si="0"/>
        <v>1</v>
      </c>
      <c r="V42" s="299"/>
      <c r="W42" s="303"/>
    </row>
    <row r="43" spans="1:23" ht="15.6" customHeight="1" x14ac:dyDescent="0.25">
      <c r="A43" s="4" t="s">
        <v>37</v>
      </c>
      <c r="B43" s="128"/>
      <c r="C43" s="1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63">
        <f t="shared" si="0"/>
        <v>0</v>
      </c>
      <c r="V43" s="300">
        <f>U43+U44</f>
        <v>0</v>
      </c>
      <c r="W43" s="296">
        <f>SUM(C43:L44)</f>
        <v>0</v>
      </c>
    </row>
    <row r="44" spans="1:23" ht="15.95" customHeight="1" thickBot="1" x14ac:dyDescent="0.3">
      <c r="A44" s="5"/>
      <c r="B44" s="12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64">
        <f t="shared" si="0"/>
        <v>0</v>
      </c>
      <c r="V44" s="301"/>
      <c r="W44" s="297"/>
    </row>
    <row r="46" spans="1:23" x14ac:dyDescent="0.25">
      <c r="V46" s="44">
        <f>SUM(V9:V44)</f>
        <v>64</v>
      </c>
    </row>
  </sheetData>
  <mergeCells count="36">
    <mergeCell ref="W37:W38"/>
    <mergeCell ref="W19:W20"/>
    <mergeCell ref="W21:W22"/>
    <mergeCell ref="W23:W24"/>
    <mergeCell ref="W25:W26"/>
    <mergeCell ref="W27:W28"/>
    <mergeCell ref="V9:V10"/>
    <mergeCell ref="V11:V12"/>
    <mergeCell ref="V13:V14"/>
    <mergeCell ref="V15:V16"/>
    <mergeCell ref="W29:W30"/>
    <mergeCell ref="V21:V22"/>
    <mergeCell ref="V23:V24"/>
    <mergeCell ref="V25:V26"/>
    <mergeCell ref="V27:V28"/>
    <mergeCell ref="W9:W10"/>
    <mergeCell ref="W11:W12"/>
    <mergeCell ref="W13:W14"/>
    <mergeCell ref="W15:W16"/>
    <mergeCell ref="W17:W18"/>
    <mergeCell ref="W43:W44"/>
    <mergeCell ref="V17:V18"/>
    <mergeCell ref="V37:V38"/>
    <mergeCell ref="V39:V40"/>
    <mergeCell ref="V43:V44"/>
    <mergeCell ref="V19:V20"/>
    <mergeCell ref="V33:V34"/>
    <mergeCell ref="V29:V30"/>
    <mergeCell ref="W33:W34"/>
    <mergeCell ref="W35:W36"/>
    <mergeCell ref="V41:V42"/>
    <mergeCell ref="V31:V32"/>
    <mergeCell ref="V35:V36"/>
    <mergeCell ref="W39:W40"/>
    <mergeCell ref="W41:W42"/>
    <mergeCell ref="W31:W3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activeCell="L14" sqref="L14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5.28515625" style="1" customWidth="1"/>
    <col min="5" max="5" width="4.85546875" style="1" customWidth="1"/>
    <col min="6" max="6" width="8.7109375" style="1"/>
    <col min="7" max="7" width="14.42578125" style="1" bestFit="1" customWidth="1"/>
    <col min="8" max="8" width="8.7109375" style="1"/>
    <col min="9" max="9" width="4.5703125" style="1" customWidth="1"/>
    <col min="10" max="13" width="8.7109375" style="1"/>
    <col min="14" max="14" width="7.5703125" style="1" customWidth="1"/>
    <col min="15" max="15" width="11.140625" style="1" customWidth="1"/>
    <col min="16" max="16" width="9.5703125" style="1" bestFit="1" customWidth="1"/>
    <col min="17" max="16384" width="8.7109375" style="1"/>
  </cols>
  <sheetData>
    <row r="1" spans="1:15" ht="23.25" x14ac:dyDescent="0.35">
      <c r="A1" s="37" t="s">
        <v>73</v>
      </c>
    </row>
    <row r="3" spans="1:15" x14ac:dyDescent="0.3">
      <c r="A3" s="1" t="s">
        <v>193</v>
      </c>
      <c r="E3" s="1">
        <v>17</v>
      </c>
      <c r="G3" s="114">
        <v>2200</v>
      </c>
    </row>
    <row r="4" spans="1:15" x14ac:dyDescent="0.3">
      <c r="A4" s="2" t="s">
        <v>79</v>
      </c>
      <c r="B4" s="2"/>
      <c r="C4" s="2"/>
      <c r="D4" s="2"/>
      <c r="E4" s="2"/>
      <c r="F4" s="2"/>
      <c r="G4" s="114">
        <v>1000</v>
      </c>
    </row>
    <row r="5" spans="1:15" x14ac:dyDescent="0.3">
      <c r="A5" s="2" t="s">
        <v>194</v>
      </c>
      <c r="B5" s="2"/>
      <c r="C5" s="2"/>
      <c r="D5" s="2"/>
      <c r="E5" s="2"/>
      <c r="F5" s="2"/>
      <c r="G5" s="114">
        <v>1500</v>
      </c>
    </row>
    <row r="6" spans="1:15" x14ac:dyDescent="0.3">
      <c r="A6" s="1" t="s">
        <v>154</v>
      </c>
      <c r="G6" s="114">
        <f>E3*55</f>
        <v>935</v>
      </c>
    </row>
    <row r="7" spans="1:15" x14ac:dyDescent="0.3">
      <c r="A7" s="42" t="s">
        <v>75</v>
      </c>
      <c r="G7" s="115">
        <f>G3+G4+G5-G6</f>
        <v>3765</v>
      </c>
    </row>
    <row r="8" spans="1:15" ht="12.95" customHeight="1" x14ac:dyDescent="0.3">
      <c r="A8" s="2"/>
      <c r="G8" s="34"/>
    </row>
    <row r="9" spans="1:15" x14ac:dyDescent="0.3">
      <c r="A9" s="43" t="s">
        <v>78</v>
      </c>
      <c r="G9" s="34"/>
    </row>
    <row r="10" spans="1:15" ht="12.95" customHeight="1" x14ac:dyDescent="0.3"/>
    <row r="11" spans="1:15" s="2" customFormat="1" x14ac:dyDescent="0.3">
      <c r="A11" s="2" t="s">
        <v>74</v>
      </c>
      <c r="J11" s="2" t="s">
        <v>77</v>
      </c>
      <c r="O11" s="2" t="s">
        <v>155</v>
      </c>
    </row>
    <row r="12" spans="1:15" x14ac:dyDescent="0.3">
      <c r="B12" s="36" t="s">
        <v>20</v>
      </c>
      <c r="C12" s="33">
        <v>1500</v>
      </c>
      <c r="F12" s="36" t="s">
        <v>20</v>
      </c>
      <c r="G12" s="33"/>
      <c r="K12" s="36" t="s">
        <v>20</v>
      </c>
      <c r="L12" s="33">
        <v>270</v>
      </c>
    </row>
    <row r="13" spans="1:15" x14ac:dyDescent="0.3">
      <c r="B13" s="36" t="s">
        <v>21</v>
      </c>
      <c r="C13" s="33">
        <v>800</v>
      </c>
      <c r="F13" s="36" t="s">
        <v>21</v>
      </c>
      <c r="G13" s="33"/>
      <c r="K13" s="36" t="s">
        <v>21</v>
      </c>
      <c r="L13" s="33">
        <v>190</v>
      </c>
      <c r="O13" s="35">
        <v>500</v>
      </c>
    </row>
    <row r="14" spans="1:15" x14ac:dyDescent="0.3">
      <c r="B14" s="36" t="s">
        <v>22</v>
      </c>
      <c r="C14" s="33">
        <v>500</v>
      </c>
      <c r="F14" s="36" t="s">
        <v>22</v>
      </c>
      <c r="G14" s="33"/>
    </row>
    <row r="17" spans="2:15" s="3" customFormat="1" x14ac:dyDescent="0.3">
      <c r="N17" s="41" t="s">
        <v>76</v>
      </c>
      <c r="O17" s="38"/>
    </row>
    <row r="18" spans="2:15" x14ac:dyDescent="0.3">
      <c r="B18" s="33" t="s">
        <v>61</v>
      </c>
      <c r="C18" s="35">
        <f>SUM(C12:C16)</f>
        <v>2800</v>
      </c>
      <c r="F18" s="33" t="s">
        <v>61</v>
      </c>
      <c r="G18" s="35">
        <f>SUM(G12:G16)</f>
        <v>0</v>
      </c>
      <c r="K18" s="33" t="s">
        <v>61</v>
      </c>
      <c r="L18" s="35">
        <f>SUM(L12:L16)</f>
        <v>460</v>
      </c>
      <c r="N18" s="39"/>
      <c r="O18" s="40">
        <f>C18+G18+L18+O13</f>
        <v>3760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showGridLines="0" workbookViewId="0">
      <pane ySplit="4" topLeftCell="A5" activePane="bottomLeft" state="frozen"/>
      <selection pane="bottomLeft" activeCell="D9" sqref="D9"/>
    </sheetView>
  </sheetViews>
  <sheetFormatPr defaultRowHeight="15" x14ac:dyDescent="0.25"/>
  <cols>
    <col min="2" max="2" width="4.7109375" customWidth="1"/>
    <col min="3" max="3" width="24.140625" customWidth="1"/>
    <col min="4" max="5" width="7" customWidth="1"/>
    <col min="6" max="6" width="7" bestFit="1" customWidth="1"/>
    <col min="7" max="7" width="7.5703125" bestFit="1" customWidth="1"/>
    <col min="10" max="13" width="7.140625" customWidth="1"/>
  </cols>
  <sheetData>
    <row r="1" spans="2:13" ht="18.75" x14ac:dyDescent="0.3">
      <c r="B1" s="100" t="s">
        <v>109</v>
      </c>
      <c r="E1" s="100"/>
    </row>
    <row r="3" spans="2:13" x14ac:dyDescent="0.25">
      <c r="D3" s="197" t="s">
        <v>82</v>
      </c>
      <c r="E3" s="205" t="s">
        <v>90</v>
      </c>
      <c r="F3" s="104" t="s">
        <v>82</v>
      </c>
      <c r="G3" s="306" t="s">
        <v>86</v>
      </c>
      <c r="J3" s="205" t="s">
        <v>82</v>
      </c>
      <c r="K3" s="205" t="s">
        <v>90</v>
      </c>
      <c r="L3" s="104" t="s">
        <v>82</v>
      </c>
      <c r="M3" s="306" t="s">
        <v>86</v>
      </c>
    </row>
    <row r="4" spans="2:13" x14ac:dyDescent="0.25">
      <c r="D4" s="198">
        <v>2012</v>
      </c>
      <c r="E4" s="206">
        <v>2012</v>
      </c>
      <c r="F4" s="105">
        <v>2011</v>
      </c>
      <c r="G4" s="307"/>
      <c r="J4" s="206">
        <v>2012</v>
      </c>
      <c r="K4" s="206">
        <v>2012</v>
      </c>
      <c r="L4" s="105">
        <v>2011</v>
      </c>
      <c r="M4" s="307"/>
    </row>
    <row r="5" spans="2:13" x14ac:dyDescent="0.25">
      <c r="D5" s="201"/>
      <c r="E5" s="201"/>
      <c r="F5" s="117"/>
      <c r="G5" s="117"/>
    </row>
    <row r="6" spans="2:13" x14ac:dyDescent="0.25">
      <c r="B6" s="122" t="s">
        <v>110</v>
      </c>
      <c r="C6" s="123"/>
      <c r="D6" s="199">
        <v>17</v>
      </c>
      <c r="E6" s="207">
        <v>22</v>
      </c>
      <c r="F6" s="124">
        <v>21</v>
      </c>
      <c r="G6" s="124">
        <v>18</v>
      </c>
      <c r="I6" s="203" t="s">
        <v>153</v>
      </c>
      <c r="J6" s="203"/>
    </row>
    <row r="7" spans="2:13" x14ac:dyDescent="0.25">
      <c r="B7" s="122" t="s">
        <v>144</v>
      </c>
      <c r="C7" s="123"/>
      <c r="D7" s="199">
        <v>6</v>
      </c>
      <c r="E7" s="207">
        <v>5</v>
      </c>
      <c r="F7" s="124">
        <v>5</v>
      </c>
      <c r="G7" s="124">
        <v>5</v>
      </c>
    </row>
    <row r="8" spans="2:13" x14ac:dyDescent="0.25">
      <c r="B8" s="122" t="s">
        <v>18</v>
      </c>
      <c r="C8" s="123"/>
      <c r="D8" s="199">
        <v>63</v>
      </c>
      <c r="E8" s="207">
        <v>112</v>
      </c>
      <c r="F8" s="124">
        <v>89</v>
      </c>
      <c r="G8" s="124">
        <v>125</v>
      </c>
      <c r="J8" s="208" t="s">
        <v>156</v>
      </c>
    </row>
    <row r="9" spans="2:13" x14ac:dyDescent="0.25">
      <c r="B9" s="125"/>
      <c r="C9" s="126"/>
      <c r="D9" s="200"/>
      <c r="E9" s="200"/>
      <c r="F9" s="127"/>
      <c r="G9" s="127"/>
      <c r="I9" s="204" t="s">
        <v>145</v>
      </c>
      <c r="J9" s="102">
        <v>1</v>
      </c>
      <c r="K9" s="102">
        <v>1</v>
      </c>
      <c r="L9" s="102">
        <v>1</v>
      </c>
      <c r="M9" s="102">
        <v>2</v>
      </c>
    </row>
    <row r="10" spans="2:13" x14ac:dyDescent="0.25">
      <c r="B10" s="122" t="s">
        <v>115</v>
      </c>
      <c r="C10" s="123"/>
      <c r="D10" s="234">
        <v>1774</v>
      </c>
      <c r="E10" s="207">
        <v>1926</v>
      </c>
      <c r="F10" s="124">
        <v>1973</v>
      </c>
      <c r="G10" s="124">
        <v>1913</v>
      </c>
      <c r="I10" s="204" t="s">
        <v>146</v>
      </c>
      <c r="J10" s="102"/>
      <c r="K10" s="102">
        <v>3</v>
      </c>
      <c r="L10" s="102">
        <v>3</v>
      </c>
      <c r="M10" s="102">
        <v>2</v>
      </c>
    </row>
    <row r="11" spans="2:13" x14ac:dyDescent="0.25">
      <c r="B11" s="118"/>
      <c r="C11" s="29"/>
      <c r="D11" s="29"/>
      <c r="E11" s="117"/>
      <c r="F11" s="117"/>
      <c r="G11" s="117"/>
      <c r="I11" s="204" t="s">
        <v>147</v>
      </c>
      <c r="J11" s="102">
        <v>2</v>
      </c>
      <c r="K11" s="102">
        <v>2</v>
      </c>
      <c r="L11" s="102">
        <v>4</v>
      </c>
      <c r="M11" s="102">
        <v>1</v>
      </c>
    </row>
    <row r="12" spans="2:13" x14ac:dyDescent="0.25">
      <c r="B12" s="119" t="s">
        <v>108</v>
      </c>
      <c r="D12" s="208" t="s">
        <v>156</v>
      </c>
      <c r="E12" s="117"/>
      <c r="F12" s="117"/>
      <c r="G12" s="117"/>
      <c r="I12" s="204" t="s">
        <v>148</v>
      </c>
      <c r="J12" s="102">
        <v>1</v>
      </c>
      <c r="K12" s="102">
        <v>1</v>
      </c>
      <c r="L12" s="102">
        <v>0</v>
      </c>
      <c r="M12" s="102">
        <v>2</v>
      </c>
    </row>
    <row r="13" spans="2:13" ht="14.45" customHeight="1" x14ac:dyDescent="0.25">
      <c r="B13" s="102" t="s">
        <v>20</v>
      </c>
      <c r="C13" s="231" t="s">
        <v>181</v>
      </c>
      <c r="D13" s="101">
        <v>2158</v>
      </c>
      <c r="E13" s="101"/>
      <c r="F13" s="101"/>
      <c r="G13" s="101"/>
      <c r="I13" s="204" t="s">
        <v>149</v>
      </c>
      <c r="J13" s="102">
        <v>3</v>
      </c>
      <c r="K13" s="102">
        <v>2</v>
      </c>
      <c r="L13" s="102">
        <v>4</v>
      </c>
      <c r="M13" s="102">
        <v>1</v>
      </c>
    </row>
    <row r="14" spans="2:13" ht="14.45" customHeight="1" x14ac:dyDescent="0.25">
      <c r="B14" s="102" t="s">
        <v>21</v>
      </c>
      <c r="C14" s="116" t="s">
        <v>117</v>
      </c>
      <c r="D14" s="116">
        <v>1991</v>
      </c>
      <c r="E14" s="116">
        <v>2072</v>
      </c>
      <c r="F14" s="101"/>
      <c r="G14" s="101"/>
      <c r="I14" s="204" t="s">
        <v>150</v>
      </c>
      <c r="J14" s="102">
        <v>1</v>
      </c>
      <c r="K14" s="102">
        <v>3</v>
      </c>
      <c r="L14" s="102">
        <v>3</v>
      </c>
      <c r="M14" s="102">
        <v>3</v>
      </c>
    </row>
    <row r="15" spans="2:13" ht="14.45" customHeight="1" x14ac:dyDescent="0.25">
      <c r="B15" s="102" t="s">
        <v>22</v>
      </c>
      <c r="C15" s="231" t="s">
        <v>182</v>
      </c>
      <c r="D15" s="101">
        <v>1968</v>
      </c>
      <c r="E15" s="101"/>
      <c r="F15" s="116"/>
      <c r="G15" s="116"/>
      <c r="I15" s="204" t="s">
        <v>151</v>
      </c>
      <c r="J15" s="102">
        <v>1</v>
      </c>
      <c r="K15" s="102">
        <v>4</v>
      </c>
      <c r="L15" s="102">
        <v>2</v>
      </c>
      <c r="M15" s="102">
        <v>1</v>
      </c>
    </row>
    <row r="16" spans="2:13" ht="14.45" customHeight="1" x14ac:dyDescent="0.25">
      <c r="B16" s="102" t="s">
        <v>23</v>
      </c>
      <c r="C16" s="106" t="s">
        <v>51</v>
      </c>
      <c r="D16" s="106">
        <v>1805</v>
      </c>
      <c r="E16" s="106">
        <v>1793</v>
      </c>
      <c r="F16" s="106">
        <v>1788</v>
      </c>
      <c r="G16" s="106">
        <v>1788</v>
      </c>
      <c r="I16" s="204" t="s">
        <v>152</v>
      </c>
      <c r="J16" s="102">
        <v>1</v>
      </c>
      <c r="K16" s="102">
        <v>2</v>
      </c>
      <c r="L16" s="102">
        <v>2</v>
      </c>
      <c r="M16" s="102">
        <v>1</v>
      </c>
    </row>
    <row r="17" spans="2:13" ht="14.45" customHeight="1" x14ac:dyDescent="0.25">
      <c r="B17" s="102" t="s">
        <v>24</v>
      </c>
      <c r="C17" s="231" t="s">
        <v>226</v>
      </c>
      <c r="D17" s="101">
        <v>1795</v>
      </c>
      <c r="E17" s="101"/>
      <c r="F17" s="101"/>
      <c r="G17" s="101"/>
      <c r="I17" s="204" t="s">
        <v>122</v>
      </c>
      <c r="J17" s="102">
        <v>7</v>
      </c>
      <c r="K17" s="102">
        <v>4</v>
      </c>
      <c r="L17" s="102">
        <v>2</v>
      </c>
      <c r="M17" s="102">
        <v>5</v>
      </c>
    </row>
    <row r="18" spans="2:13" ht="14.45" customHeight="1" x14ac:dyDescent="0.25">
      <c r="B18" s="102" t="s">
        <v>25</v>
      </c>
      <c r="C18" s="231" t="s">
        <v>183</v>
      </c>
      <c r="D18" s="101">
        <v>1726</v>
      </c>
      <c r="E18" s="101"/>
      <c r="F18" s="101"/>
      <c r="G18" s="101"/>
    </row>
    <row r="19" spans="2:13" ht="14.45" customHeight="1" x14ac:dyDescent="0.25">
      <c r="B19" s="102" t="s">
        <v>26</v>
      </c>
      <c r="C19" s="231" t="s">
        <v>184</v>
      </c>
      <c r="D19" s="101">
        <v>1714</v>
      </c>
      <c r="E19" s="101"/>
      <c r="F19" s="101"/>
      <c r="G19" s="101"/>
    </row>
    <row r="20" spans="2:13" ht="14.45" customHeight="1" x14ac:dyDescent="0.25">
      <c r="B20" s="102" t="s">
        <v>27</v>
      </c>
      <c r="C20" s="106" t="s">
        <v>56</v>
      </c>
      <c r="D20" s="106">
        <v>1624</v>
      </c>
      <c r="E20" s="106">
        <v>1582</v>
      </c>
      <c r="F20" s="106">
        <v>1572</v>
      </c>
      <c r="G20" s="107" t="s">
        <v>17</v>
      </c>
    </row>
    <row r="21" spans="2:13" ht="14.45" customHeight="1" x14ac:dyDescent="0.25">
      <c r="B21" s="102" t="s">
        <v>28</v>
      </c>
      <c r="C21" s="231" t="s">
        <v>185</v>
      </c>
      <c r="D21" s="101">
        <v>1554</v>
      </c>
      <c r="E21" s="101"/>
      <c r="F21" s="101"/>
      <c r="G21" s="101"/>
    </row>
    <row r="22" spans="2:13" ht="14.45" customHeight="1" x14ac:dyDescent="0.25">
      <c r="B22" s="102" t="s">
        <v>29</v>
      </c>
      <c r="C22" s="106" t="s">
        <v>58</v>
      </c>
      <c r="D22" s="106">
        <v>1401</v>
      </c>
      <c r="E22" s="106">
        <v>1400</v>
      </c>
      <c r="F22" s="106">
        <v>1401</v>
      </c>
      <c r="G22" s="106">
        <v>1415</v>
      </c>
    </row>
    <row r="23" spans="2:13" ht="14.45" customHeight="1" x14ac:dyDescent="0.25">
      <c r="B23" s="102" t="s">
        <v>30</v>
      </c>
      <c r="C23" s="106" t="s">
        <v>46</v>
      </c>
      <c r="D23" s="230">
        <v>1979</v>
      </c>
      <c r="E23" s="106">
        <v>2016</v>
      </c>
      <c r="F23" s="106">
        <v>1994</v>
      </c>
      <c r="G23" s="106">
        <v>2006</v>
      </c>
    </row>
    <row r="24" spans="2:13" ht="14.45" customHeight="1" x14ac:dyDescent="0.25">
      <c r="B24" s="102" t="s">
        <v>31</v>
      </c>
      <c r="C24" s="116" t="s">
        <v>111</v>
      </c>
      <c r="D24" s="232">
        <v>1639</v>
      </c>
      <c r="E24" s="116">
        <v>1633</v>
      </c>
      <c r="F24" s="106"/>
      <c r="G24" s="106"/>
    </row>
    <row r="25" spans="2:13" ht="14.45" customHeight="1" x14ac:dyDescent="0.25">
      <c r="B25" s="102" t="s">
        <v>32</v>
      </c>
      <c r="C25" s="106" t="s">
        <v>53</v>
      </c>
      <c r="D25" s="230">
        <v>1618</v>
      </c>
      <c r="E25" s="106">
        <v>1649</v>
      </c>
      <c r="F25" s="106">
        <v>1657</v>
      </c>
      <c r="G25" s="106">
        <v>1652</v>
      </c>
    </row>
    <row r="26" spans="2:13" ht="14.45" customHeight="1" x14ac:dyDescent="0.25">
      <c r="B26" s="102" t="s">
        <v>33</v>
      </c>
      <c r="C26" s="106" t="s">
        <v>57</v>
      </c>
      <c r="D26" s="230">
        <v>1549</v>
      </c>
      <c r="E26" s="106">
        <v>1555</v>
      </c>
      <c r="F26" s="106">
        <v>1551</v>
      </c>
      <c r="G26" s="106">
        <v>1573</v>
      </c>
    </row>
    <row r="27" spans="2:13" ht="14.45" customHeight="1" x14ac:dyDescent="0.25">
      <c r="B27" s="102" t="s">
        <v>34</v>
      </c>
      <c r="C27" s="106" t="s">
        <v>67</v>
      </c>
      <c r="D27" s="230">
        <v>1438</v>
      </c>
      <c r="E27" s="106">
        <v>1442</v>
      </c>
      <c r="F27" s="106">
        <v>1450</v>
      </c>
      <c r="G27" s="107" t="s">
        <v>17</v>
      </c>
    </row>
    <row r="28" spans="2:13" ht="14.45" customHeight="1" x14ac:dyDescent="0.25">
      <c r="B28" s="102" t="s">
        <v>35</v>
      </c>
      <c r="C28" s="231" t="s">
        <v>186</v>
      </c>
      <c r="D28" s="103" t="s">
        <v>17</v>
      </c>
      <c r="E28" s="106"/>
      <c r="F28" s="106"/>
      <c r="G28" s="106"/>
    </row>
    <row r="29" spans="2:13" ht="14.45" customHeight="1" x14ac:dyDescent="0.25">
      <c r="B29" s="102" t="s">
        <v>36</v>
      </c>
      <c r="C29" s="231" t="s">
        <v>209</v>
      </c>
      <c r="D29" s="103" t="s">
        <v>17</v>
      </c>
      <c r="E29" s="106"/>
      <c r="F29" s="106"/>
      <c r="G29" s="106"/>
    </row>
    <row r="30" spans="2:13" s="29" customFormat="1" ht="14.45" customHeight="1" x14ac:dyDescent="0.25">
      <c r="B30" s="253"/>
      <c r="C30" s="254"/>
      <c r="D30" s="255"/>
      <c r="E30" s="256"/>
      <c r="F30" s="256"/>
      <c r="G30" s="256"/>
    </row>
    <row r="31" spans="2:13" ht="14.45" customHeight="1" x14ac:dyDescent="0.25">
      <c r="B31" s="102" t="s">
        <v>37</v>
      </c>
      <c r="C31" s="101" t="s">
        <v>41</v>
      </c>
      <c r="D31" s="101"/>
      <c r="E31" s="101"/>
      <c r="F31" s="101">
        <v>2164</v>
      </c>
      <c r="G31" s="101"/>
    </row>
    <row r="32" spans="2:13" ht="14.45" customHeight="1" x14ac:dyDescent="0.25">
      <c r="B32" s="102" t="s">
        <v>38</v>
      </c>
      <c r="C32" s="101" t="s">
        <v>102</v>
      </c>
      <c r="D32" s="101"/>
      <c r="E32" s="101">
        <v>2154</v>
      </c>
      <c r="F32" s="101"/>
      <c r="G32" s="101"/>
    </row>
    <row r="33" spans="2:7" ht="14.45" customHeight="1" x14ac:dyDescent="0.25">
      <c r="B33" s="102" t="s">
        <v>39</v>
      </c>
      <c r="C33" s="101" t="s">
        <v>84</v>
      </c>
      <c r="D33" s="101"/>
      <c r="E33" s="101"/>
      <c r="F33" s="101"/>
      <c r="G33" s="101">
        <v>2125</v>
      </c>
    </row>
    <row r="34" spans="2:7" ht="14.45" customHeight="1" x14ac:dyDescent="0.25">
      <c r="B34" s="102" t="s">
        <v>64</v>
      </c>
      <c r="C34" s="101" t="s">
        <v>40</v>
      </c>
      <c r="D34" s="101"/>
      <c r="E34" s="101"/>
      <c r="F34" s="101"/>
      <c r="G34" s="101">
        <v>2111</v>
      </c>
    </row>
    <row r="35" spans="2:7" ht="14.45" customHeight="1" x14ac:dyDescent="0.25">
      <c r="B35" s="102" t="s">
        <v>65</v>
      </c>
      <c r="C35" s="116" t="s">
        <v>42</v>
      </c>
      <c r="D35" s="116"/>
      <c r="E35" s="116"/>
      <c r="F35" s="116">
        <v>2079</v>
      </c>
      <c r="G35" s="116">
        <v>2046</v>
      </c>
    </row>
    <row r="36" spans="2:7" ht="14.45" customHeight="1" x14ac:dyDescent="0.25">
      <c r="B36" s="102" t="s">
        <v>69</v>
      </c>
      <c r="C36" s="116" t="s">
        <v>113</v>
      </c>
      <c r="D36" s="116"/>
      <c r="E36" s="116">
        <v>2065</v>
      </c>
      <c r="F36" s="116"/>
      <c r="G36" s="116"/>
    </row>
    <row r="37" spans="2:7" ht="14.45" customHeight="1" x14ac:dyDescent="0.25">
      <c r="B37" s="102" t="s">
        <v>87</v>
      </c>
      <c r="C37" s="101" t="s">
        <v>43</v>
      </c>
      <c r="D37" s="101"/>
      <c r="E37" s="101"/>
      <c r="F37" s="101">
        <v>2040</v>
      </c>
      <c r="G37" s="101"/>
    </row>
    <row r="38" spans="2:7" ht="14.45" customHeight="1" x14ac:dyDescent="0.25">
      <c r="B38" s="102" t="s">
        <v>88</v>
      </c>
      <c r="C38" s="101" t="s">
        <v>44</v>
      </c>
      <c r="D38" s="101"/>
      <c r="E38" s="101"/>
      <c r="F38" s="101">
        <v>2009</v>
      </c>
      <c r="G38" s="101"/>
    </row>
    <row r="39" spans="2:7" ht="14.45" customHeight="1" x14ac:dyDescent="0.25">
      <c r="B39" s="102" t="s">
        <v>89</v>
      </c>
      <c r="C39" s="101" t="s">
        <v>45</v>
      </c>
      <c r="D39" s="101"/>
      <c r="E39" s="101"/>
      <c r="F39" s="101">
        <v>1999</v>
      </c>
      <c r="G39" s="101"/>
    </row>
    <row r="40" spans="2:7" ht="14.45" customHeight="1" x14ac:dyDescent="0.25">
      <c r="B40" s="102" t="s">
        <v>105</v>
      </c>
      <c r="C40" s="116" t="s">
        <v>47</v>
      </c>
      <c r="D40" s="116"/>
      <c r="E40" s="116"/>
      <c r="F40" s="116">
        <v>1983</v>
      </c>
      <c r="G40" s="116">
        <v>1994</v>
      </c>
    </row>
    <row r="41" spans="2:7" ht="14.45" customHeight="1" x14ac:dyDescent="0.25">
      <c r="B41" s="102" t="s">
        <v>106</v>
      </c>
      <c r="C41" s="116" t="s">
        <v>103</v>
      </c>
      <c r="D41" s="116"/>
      <c r="E41" s="116">
        <v>1962</v>
      </c>
      <c r="F41" s="106"/>
      <c r="G41" s="106"/>
    </row>
    <row r="42" spans="2:7" ht="14.45" customHeight="1" x14ac:dyDescent="0.25">
      <c r="B42" s="102" t="s">
        <v>107</v>
      </c>
      <c r="C42" s="106" t="s">
        <v>48</v>
      </c>
      <c r="D42" s="106"/>
      <c r="E42" s="106">
        <v>1940</v>
      </c>
      <c r="F42" s="106">
        <v>1918</v>
      </c>
      <c r="G42" s="106">
        <v>1899</v>
      </c>
    </row>
    <row r="43" spans="2:7" ht="14.45" customHeight="1" x14ac:dyDescent="0.25">
      <c r="B43" s="102" t="s">
        <v>112</v>
      </c>
      <c r="C43" s="101" t="s">
        <v>68</v>
      </c>
      <c r="D43" s="101"/>
      <c r="E43" s="101">
        <v>1832</v>
      </c>
      <c r="F43" s="101">
        <v>1648</v>
      </c>
      <c r="G43" s="106"/>
    </row>
    <row r="44" spans="2:7" ht="14.45" customHeight="1" x14ac:dyDescent="0.25">
      <c r="B44" s="102" t="s">
        <v>114</v>
      </c>
      <c r="C44" s="116" t="s">
        <v>49</v>
      </c>
      <c r="D44" s="116"/>
      <c r="E44" s="116"/>
      <c r="F44" s="116">
        <v>1754</v>
      </c>
      <c r="G44" s="116">
        <v>1835</v>
      </c>
    </row>
    <row r="45" spans="2:7" ht="14.45" customHeight="1" x14ac:dyDescent="0.25">
      <c r="B45" s="102" t="s">
        <v>118</v>
      </c>
      <c r="C45" s="106" t="s">
        <v>50</v>
      </c>
      <c r="D45" s="106"/>
      <c r="E45" s="106">
        <v>1724</v>
      </c>
      <c r="F45" s="106">
        <v>1721</v>
      </c>
      <c r="G45" s="106">
        <v>1635</v>
      </c>
    </row>
    <row r="46" spans="2:7" ht="14.45" customHeight="1" x14ac:dyDescent="0.25">
      <c r="B46" s="102" t="s">
        <v>120</v>
      </c>
      <c r="C46" s="101" t="s">
        <v>55</v>
      </c>
      <c r="D46" s="101"/>
      <c r="E46" s="101">
        <v>1699</v>
      </c>
      <c r="F46" s="101">
        <v>1653</v>
      </c>
      <c r="G46" s="101"/>
    </row>
    <row r="47" spans="2:7" x14ac:dyDescent="0.25">
      <c r="B47" s="102" t="s">
        <v>138</v>
      </c>
      <c r="C47" s="101" t="s">
        <v>83</v>
      </c>
      <c r="D47" s="101"/>
      <c r="E47" s="101"/>
      <c r="F47" s="101"/>
      <c r="G47" s="101">
        <v>1672</v>
      </c>
    </row>
    <row r="48" spans="2:7" x14ac:dyDescent="0.25">
      <c r="B48" s="102" t="s">
        <v>187</v>
      </c>
      <c r="C48" s="116" t="s">
        <v>104</v>
      </c>
      <c r="D48" s="116"/>
      <c r="E48" s="116">
        <v>1557</v>
      </c>
      <c r="F48" s="106"/>
      <c r="G48" s="107"/>
    </row>
    <row r="49" spans="2:7" x14ac:dyDescent="0.25">
      <c r="B49" s="102" t="s">
        <v>188</v>
      </c>
      <c r="C49" s="101" t="s">
        <v>66</v>
      </c>
      <c r="D49" s="101"/>
      <c r="E49" s="101">
        <v>1531</v>
      </c>
      <c r="F49" s="101">
        <v>1707</v>
      </c>
      <c r="G49" s="106"/>
    </row>
    <row r="50" spans="2:7" x14ac:dyDescent="0.25">
      <c r="B50" s="102" t="s">
        <v>189</v>
      </c>
      <c r="C50" s="101" t="s">
        <v>59</v>
      </c>
      <c r="D50" s="101"/>
      <c r="E50" s="103" t="s">
        <v>17</v>
      </c>
      <c r="F50" s="103" t="s">
        <v>17</v>
      </c>
      <c r="G50" s="101"/>
    </row>
    <row r="51" spans="2:7" x14ac:dyDescent="0.25">
      <c r="B51" s="102" t="s">
        <v>190</v>
      </c>
      <c r="C51" s="101" t="s">
        <v>85</v>
      </c>
      <c r="D51" s="101"/>
      <c r="E51" s="101"/>
      <c r="F51" s="102"/>
      <c r="G51" s="103" t="s">
        <v>17</v>
      </c>
    </row>
    <row r="52" spans="2:7" x14ac:dyDescent="0.25">
      <c r="B52" s="102" t="s">
        <v>191</v>
      </c>
      <c r="C52" s="106" t="s">
        <v>54</v>
      </c>
      <c r="D52" s="106"/>
      <c r="E52" s="107" t="s">
        <v>17</v>
      </c>
      <c r="F52" s="107" t="s">
        <v>17</v>
      </c>
      <c r="G52" s="107" t="s">
        <v>17</v>
      </c>
    </row>
    <row r="53" spans="2:7" x14ac:dyDescent="0.25">
      <c r="B53" s="102" t="s">
        <v>192</v>
      </c>
      <c r="C53" s="101" t="s">
        <v>52</v>
      </c>
      <c r="D53" s="101"/>
      <c r="E53" s="101"/>
      <c r="F53" s="101"/>
      <c r="G53" s="103" t="s">
        <v>17</v>
      </c>
    </row>
    <row r="54" spans="2:7" x14ac:dyDescent="0.25">
      <c r="B54" s="102" t="s">
        <v>210</v>
      </c>
      <c r="C54" s="101" t="s">
        <v>119</v>
      </c>
      <c r="D54" s="101"/>
      <c r="E54" s="103" t="s">
        <v>17</v>
      </c>
      <c r="F54" s="101"/>
      <c r="G54" s="103"/>
    </row>
    <row r="55" spans="2:7" x14ac:dyDescent="0.25">
      <c r="B55" s="102" t="s">
        <v>225</v>
      </c>
      <c r="C55" s="101" t="s">
        <v>137</v>
      </c>
      <c r="D55" s="101"/>
      <c r="E55" s="103" t="s">
        <v>17</v>
      </c>
      <c r="F55" s="101"/>
      <c r="G55" s="103"/>
    </row>
  </sheetData>
  <mergeCells count="2">
    <mergeCell ref="G3:G4"/>
    <mergeCell ref="M3:M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workbookViewId="0">
      <pane ySplit="7" topLeftCell="A8" activePane="bottomLeft" state="frozen"/>
      <selection pane="bottomLeft" activeCell="R45" sqref="R45"/>
    </sheetView>
  </sheetViews>
  <sheetFormatPr defaultRowHeight="15" x14ac:dyDescent="0.25"/>
  <cols>
    <col min="1" max="1" width="3.42578125" bestFit="1" customWidth="1"/>
    <col min="2" max="2" width="18.5703125" customWidth="1"/>
    <col min="3" max="12" width="4.85546875" customWidth="1"/>
    <col min="13" max="13" width="2.28515625" customWidth="1"/>
    <col min="14" max="14" width="4" bestFit="1" customWidth="1"/>
    <col min="15" max="15" width="5.28515625" bestFit="1" customWidth="1"/>
    <col min="16" max="16" width="6.42578125" bestFit="1" customWidth="1"/>
    <col min="17" max="17" width="3.42578125" customWidth="1"/>
    <col min="18" max="18" width="5.5703125" bestFit="1" customWidth="1"/>
    <col min="19" max="19" width="5.42578125" bestFit="1" customWidth="1"/>
  </cols>
  <sheetData>
    <row r="1" spans="1:19" ht="18.75" x14ac:dyDescent="0.3">
      <c r="A1" s="100" t="s">
        <v>123</v>
      </c>
    </row>
    <row r="2" spans="1:19" ht="6.6" customHeight="1" x14ac:dyDescent="0.3">
      <c r="A2" s="100"/>
    </row>
    <row r="3" spans="1:19" x14ac:dyDescent="0.25">
      <c r="B3" t="s">
        <v>132</v>
      </c>
      <c r="C3" t="s">
        <v>133</v>
      </c>
      <c r="D3" t="s">
        <v>195</v>
      </c>
      <c r="Q3" t="s">
        <v>196</v>
      </c>
    </row>
    <row r="4" spans="1:19" x14ac:dyDescent="0.25">
      <c r="B4" t="s">
        <v>197</v>
      </c>
    </row>
    <row r="5" spans="1:19" ht="15.75" thickBot="1" x14ac:dyDescent="0.3"/>
    <row r="6" spans="1:19" ht="15.75" thickBot="1" x14ac:dyDescent="0.3">
      <c r="C6" s="141" t="s">
        <v>20</v>
      </c>
      <c r="D6" s="142" t="s">
        <v>21</v>
      </c>
      <c r="E6" s="142" t="s">
        <v>22</v>
      </c>
      <c r="F6" s="142" t="s">
        <v>23</v>
      </c>
      <c r="G6" s="142" t="s">
        <v>24</v>
      </c>
      <c r="H6" s="142" t="s">
        <v>25</v>
      </c>
      <c r="I6" s="142" t="s">
        <v>26</v>
      </c>
      <c r="J6" s="142" t="s">
        <v>27</v>
      </c>
      <c r="K6" s="142" t="s">
        <v>28</v>
      </c>
      <c r="L6" s="142" t="s">
        <v>29</v>
      </c>
      <c r="N6" s="155" t="s">
        <v>124</v>
      </c>
      <c r="O6" s="155" t="s">
        <v>125</v>
      </c>
      <c r="P6" s="155" t="s">
        <v>127</v>
      </c>
      <c r="Q6" s="157" t="s">
        <v>129</v>
      </c>
      <c r="R6" s="157" t="s">
        <v>130</v>
      </c>
      <c r="S6" s="157" t="s">
        <v>136</v>
      </c>
    </row>
    <row r="7" spans="1:19" ht="15.75" thickBot="1" x14ac:dyDescent="0.3">
      <c r="C7" s="143">
        <v>2156</v>
      </c>
      <c r="D7" s="150">
        <v>1991</v>
      </c>
      <c r="E7" s="150">
        <v>1968</v>
      </c>
      <c r="F7" s="150">
        <v>1805</v>
      </c>
      <c r="G7" s="150">
        <v>1795</v>
      </c>
      <c r="H7" s="150">
        <v>1726</v>
      </c>
      <c r="I7" s="150">
        <v>1714</v>
      </c>
      <c r="J7" s="150">
        <v>1624</v>
      </c>
      <c r="K7" s="150">
        <v>1554</v>
      </c>
      <c r="L7" s="150">
        <v>1401</v>
      </c>
      <c r="M7" s="29"/>
      <c r="N7" s="156" t="s">
        <v>126</v>
      </c>
      <c r="O7" s="156" t="s">
        <v>3</v>
      </c>
      <c r="P7" s="156" t="s">
        <v>128</v>
      </c>
      <c r="Q7" s="158"/>
      <c r="R7" s="158" t="s">
        <v>3</v>
      </c>
      <c r="S7" s="158"/>
    </row>
    <row r="8" spans="1:19" ht="15.6" customHeight="1" x14ac:dyDescent="0.3">
      <c r="A8" s="4" t="s">
        <v>20</v>
      </c>
      <c r="B8" s="244" t="s">
        <v>181</v>
      </c>
      <c r="C8" s="151"/>
      <c r="D8" s="145"/>
      <c r="E8" s="145">
        <v>1968</v>
      </c>
      <c r="F8" s="145">
        <v>1805</v>
      </c>
      <c r="G8" s="145"/>
      <c r="H8" s="146">
        <v>1756</v>
      </c>
      <c r="I8" s="146">
        <v>1756</v>
      </c>
      <c r="J8" s="146"/>
      <c r="K8" s="146"/>
      <c r="L8" s="146"/>
      <c r="M8" s="12"/>
      <c r="N8" s="308">
        <f>COUNT(C8:L9)</f>
        <v>8</v>
      </c>
      <c r="O8" s="309">
        <f>SUM(C8:L9)/N8</f>
        <v>1844.5</v>
      </c>
      <c r="P8" s="310">
        <f>Tabulka!W9</f>
        <v>7.5</v>
      </c>
      <c r="Q8" s="308">
        <v>15</v>
      </c>
      <c r="R8" s="308">
        <f>B9+Q8*(P8-N8/(10^(-(B9-O8)/400)+1))</f>
        <v>2165.6226090791783</v>
      </c>
      <c r="S8" s="311">
        <f>R8-B9</f>
        <v>9.6226090791783463</v>
      </c>
    </row>
    <row r="9" spans="1:19" ht="15.95" customHeight="1" thickBot="1" x14ac:dyDescent="0.35">
      <c r="A9" s="5"/>
      <c r="B9" s="245">
        <v>2156</v>
      </c>
      <c r="C9" s="152"/>
      <c r="D9" s="144">
        <v>1991</v>
      </c>
      <c r="E9" s="144">
        <v>1968</v>
      </c>
      <c r="F9" s="144"/>
      <c r="G9" s="144"/>
      <c r="H9" s="147"/>
      <c r="I9" s="147">
        <v>1756</v>
      </c>
      <c r="J9" s="147"/>
      <c r="K9" s="147">
        <v>1756</v>
      </c>
      <c r="L9" s="147"/>
      <c r="M9" s="10"/>
      <c r="N9" s="308"/>
      <c r="O9" s="308"/>
      <c r="P9" s="310"/>
      <c r="Q9" s="308"/>
      <c r="R9" s="308"/>
      <c r="S9" s="311"/>
    </row>
    <row r="10" spans="1:19" ht="15.6" customHeight="1" x14ac:dyDescent="0.3">
      <c r="A10" s="8" t="s">
        <v>21</v>
      </c>
      <c r="B10" s="242" t="s">
        <v>117</v>
      </c>
      <c r="C10" s="153">
        <v>2156</v>
      </c>
      <c r="D10" s="148"/>
      <c r="E10" s="145"/>
      <c r="F10" s="145">
        <v>1805</v>
      </c>
      <c r="G10" s="145"/>
      <c r="H10" s="145"/>
      <c r="I10" s="145">
        <v>1714</v>
      </c>
      <c r="J10" s="145"/>
      <c r="K10" s="146"/>
      <c r="L10" s="146"/>
      <c r="M10" s="12"/>
      <c r="N10" s="308">
        <f>COUNT(C10:L11)</f>
        <v>5</v>
      </c>
      <c r="O10" s="309">
        <f>SUM(C10:L11)/N10</f>
        <v>1876</v>
      </c>
      <c r="P10" s="310">
        <f>Tabulka!W11</f>
        <v>2.5</v>
      </c>
      <c r="Q10" s="308">
        <v>15</v>
      </c>
      <c r="R10" s="308">
        <f>B11+Q10*(P10-N10/(10^(-(B11-O10)/400)+1))</f>
        <v>1979.0219004391438</v>
      </c>
      <c r="S10" s="311">
        <f>R10-B11</f>
        <v>-11.978099560856208</v>
      </c>
    </row>
    <row r="11" spans="1:19" ht="15.95" customHeight="1" thickBot="1" x14ac:dyDescent="0.35">
      <c r="A11" s="9"/>
      <c r="B11" s="243">
        <v>1991</v>
      </c>
      <c r="C11" s="154"/>
      <c r="D11" s="149"/>
      <c r="E11" s="144">
        <v>1991</v>
      </c>
      <c r="F11" s="144"/>
      <c r="G11" s="144"/>
      <c r="H11" s="144"/>
      <c r="I11" s="144">
        <v>1714</v>
      </c>
      <c r="J11" s="144"/>
      <c r="K11" s="147"/>
      <c r="L11" s="147"/>
      <c r="M11" s="10"/>
      <c r="N11" s="308"/>
      <c r="O11" s="308"/>
      <c r="P11" s="310"/>
      <c r="Q11" s="308"/>
      <c r="R11" s="308"/>
      <c r="S11" s="311"/>
    </row>
    <row r="12" spans="1:19" ht="15.6" customHeight="1" x14ac:dyDescent="0.3">
      <c r="A12" s="4" t="s">
        <v>22</v>
      </c>
      <c r="B12" s="242" t="s">
        <v>182</v>
      </c>
      <c r="C12" s="153">
        <v>2156</v>
      </c>
      <c r="D12" s="145">
        <v>1991</v>
      </c>
      <c r="E12" s="148"/>
      <c r="F12" s="145"/>
      <c r="G12" s="145"/>
      <c r="H12" s="145"/>
      <c r="I12" s="145">
        <v>1714</v>
      </c>
      <c r="J12" s="145">
        <v>1624</v>
      </c>
      <c r="K12" s="146"/>
      <c r="L12" s="146"/>
      <c r="M12" s="12"/>
      <c r="N12" s="308">
        <f>COUNT(C12:L13)</f>
        <v>6</v>
      </c>
      <c r="O12" s="309">
        <f>SUM(C12:L13)/N12</f>
        <v>1892.5</v>
      </c>
      <c r="P12" s="310">
        <f>Tabulka!W13</f>
        <v>4</v>
      </c>
      <c r="Q12" s="308">
        <v>25</v>
      </c>
      <c r="R12" s="308">
        <f>B13+Q12*(P12-N12/(10^(-(B13-O12)/400)+1))</f>
        <v>1976.9538016952765</v>
      </c>
      <c r="S12" s="311">
        <f>R12-B13</f>
        <v>8.9538016952765247</v>
      </c>
    </row>
    <row r="13" spans="1:19" ht="15.95" customHeight="1" thickBot="1" x14ac:dyDescent="0.35">
      <c r="A13" s="5"/>
      <c r="B13" s="243">
        <v>1968</v>
      </c>
      <c r="C13" s="154">
        <v>2156</v>
      </c>
      <c r="D13" s="144"/>
      <c r="E13" s="149"/>
      <c r="F13" s="144"/>
      <c r="G13" s="144"/>
      <c r="H13" s="144"/>
      <c r="I13" s="144">
        <v>1714</v>
      </c>
      <c r="J13" s="144"/>
      <c r="K13" s="147"/>
      <c r="L13" s="147"/>
      <c r="M13" s="10"/>
      <c r="N13" s="308"/>
      <c r="O13" s="308"/>
      <c r="P13" s="310"/>
      <c r="Q13" s="308"/>
      <c r="R13" s="308"/>
      <c r="S13" s="311"/>
    </row>
    <row r="14" spans="1:19" ht="15.6" customHeight="1" x14ac:dyDescent="0.3">
      <c r="A14" s="8" t="s">
        <v>23</v>
      </c>
      <c r="B14" s="242" t="s">
        <v>51</v>
      </c>
      <c r="C14" s="153"/>
      <c r="D14" s="145"/>
      <c r="E14" s="145"/>
      <c r="F14" s="148"/>
      <c r="G14" s="145"/>
      <c r="H14" s="145"/>
      <c r="I14" s="145">
        <v>1714</v>
      </c>
      <c r="J14" s="145"/>
      <c r="K14" s="145"/>
      <c r="L14" s="146"/>
      <c r="M14" s="12"/>
      <c r="N14" s="308">
        <f>COUNT(C14:L15)</f>
        <v>4</v>
      </c>
      <c r="O14" s="309">
        <f>SUM(C14:L15)/N14</f>
        <v>1871.25</v>
      </c>
      <c r="P14" s="310">
        <f>Tabulka!W15</f>
        <v>1</v>
      </c>
      <c r="Q14" s="308">
        <v>15</v>
      </c>
      <c r="R14" s="308">
        <f>B15+Q14*(P14-N14/(10^(-(B15-O14)/400)+1))</f>
        <v>1795.6521464174336</v>
      </c>
      <c r="S14" s="311">
        <f>R14-B15</f>
        <v>-9.3478535825663585</v>
      </c>
    </row>
    <row r="15" spans="1:19" ht="15.95" customHeight="1" thickBot="1" x14ac:dyDescent="0.35">
      <c r="A15" s="9"/>
      <c r="B15" s="243">
        <v>1805</v>
      </c>
      <c r="C15" s="154">
        <v>2156</v>
      </c>
      <c r="D15" s="144">
        <v>1991</v>
      </c>
      <c r="E15" s="144"/>
      <c r="F15" s="149"/>
      <c r="G15" s="144"/>
      <c r="H15" s="144"/>
      <c r="I15" s="144"/>
      <c r="J15" s="144">
        <v>1624</v>
      </c>
      <c r="K15" s="144"/>
      <c r="L15" s="147"/>
      <c r="M15" s="10"/>
      <c r="N15" s="308"/>
      <c r="O15" s="308"/>
      <c r="P15" s="310"/>
      <c r="Q15" s="308"/>
      <c r="R15" s="308"/>
      <c r="S15" s="311"/>
    </row>
    <row r="16" spans="1:19" ht="15.6" customHeight="1" x14ac:dyDescent="0.25">
      <c r="A16" s="4" t="s">
        <v>24</v>
      </c>
      <c r="B16" s="128" t="s">
        <v>220</v>
      </c>
      <c r="C16" s="153"/>
      <c r="D16" s="145"/>
      <c r="E16" s="145"/>
      <c r="F16" s="145"/>
      <c r="G16" s="148"/>
      <c r="H16" s="145"/>
      <c r="I16" s="145"/>
      <c r="J16" s="145"/>
      <c r="K16" s="145"/>
      <c r="L16" s="145">
        <v>1401</v>
      </c>
      <c r="M16" s="12"/>
      <c r="N16" s="308">
        <f>COUNT(C16:L17)</f>
        <v>2</v>
      </c>
      <c r="O16" s="309">
        <f>SUM(C16:L17)/N16</f>
        <v>1401</v>
      </c>
      <c r="P16" s="310">
        <f>Tabulka!W17</f>
        <v>2</v>
      </c>
      <c r="Q16" s="308">
        <v>30</v>
      </c>
      <c r="R16" s="308">
        <f>B17+Q16*(P16-N16/(10^(-(B17-O16)/400)+1))</f>
        <v>1800.6282491935897</v>
      </c>
      <c r="S16" s="311">
        <f>R16-B17</f>
        <v>5.6282491935896815</v>
      </c>
    </row>
    <row r="17" spans="1:19" ht="15.95" customHeight="1" thickBot="1" x14ac:dyDescent="0.35">
      <c r="A17" s="5"/>
      <c r="B17" s="243">
        <v>1795</v>
      </c>
      <c r="C17" s="154"/>
      <c r="D17" s="144"/>
      <c r="E17" s="144"/>
      <c r="F17" s="144"/>
      <c r="G17" s="149"/>
      <c r="H17" s="144"/>
      <c r="I17" s="144"/>
      <c r="J17" s="144"/>
      <c r="K17" s="144"/>
      <c r="L17" s="144">
        <v>1401</v>
      </c>
      <c r="M17" s="10"/>
      <c r="N17" s="308"/>
      <c r="O17" s="308"/>
      <c r="P17" s="310"/>
      <c r="Q17" s="308"/>
      <c r="R17" s="308"/>
      <c r="S17" s="311"/>
    </row>
    <row r="18" spans="1:19" ht="15.6" customHeight="1" x14ac:dyDescent="0.3">
      <c r="A18" s="4" t="s">
        <v>25</v>
      </c>
      <c r="B18" s="242" t="s">
        <v>183</v>
      </c>
      <c r="C18" s="153"/>
      <c r="D18" s="145"/>
      <c r="E18" s="145"/>
      <c r="F18" s="145"/>
      <c r="G18" s="145"/>
      <c r="H18" s="148"/>
      <c r="I18" s="145"/>
      <c r="J18" s="145">
        <v>1624</v>
      </c>
      <c r="K18" s="145"/>
      <c r="L18" s="145"/>
      <c r="M18" s="12"/>
      <c r="N18" s="308">
        <f>COUNT(C18:L19)</f>
        <v>2</v>
      </c>
      <c r="O18" s="309">
        <f>SUM(C18:L19)/N18</f>
        <v>1890</v>
      </c>
      <c r="P18" s="310">
        <f>Tabulka!W19</f>
        <v>0.5</v>
      </c>
      <c r="Q18" s="308">
        <v>30</v>
      </c>
      <c r="R18" s="308">
        <f>B19+Q18*(P18-N18/(10^(-(B19-O18)/400)+1))</f>
        <v>1724.1951403568291</v>
      </c>
      <c r="S18" s="311">
        <f>R18-B19</f>
        <v>-1.8048596431708575</v>
      </c>
    </row>
    <row r="19" spans="1:19" ht="15.95" customHeight="1" thickBot="1" x14ac:dyDescent="0.35">
      <c r="A19" s="5"/>
      <c r="B19" s="243">
        <v>1726</v>
      </c>
      <c r="C19" s="154">
        <v>2156</v>
      </c>
      <c r="D19" s="144"/>
      <c r="E19" s="144"/>
      <c r="F19" s="144"/>
      <c r="G19" s="144"/>
      <c r="H19" s="149"/>
      <c r="I19" s="144"/>
      <c r="J19" s="144"/>
      <c r="K19" s="144"/>
      <c r="L19" s="144"/>
      <c r="M19" s="10"/>
      <c r="N19" s="308"/>
      <c r="O19" s="308"/>
      <c r="P19" s="310"/>
      <c r="Q19" s="308"/>
      <c r="R19" s="308"/>
      <c r="S19" s="311"/>
    </row>
    <row r="20" spans="1:19" ht="15.6" customHeight="1" x14ac:dyDescent="0.3">
      <c r="A20" s="8" t="s">
        <v>26</v>
      </c>
      <c r="B20" s="242" t="s">
        <v>184</v>
      </c>
      <c r="C20" s="153">
        <v>2156</v>
      </c>
      <c r="D20" s="145">
        <v>1991</v>
      </c>
      <c r="E20" s="145">
        <v>1968</v>
      </c>
      <c r="F20" s="145"/>
      <c r="G20" s="145"/>
      <c r="H20" s="145"/>
      <c r="I20" s="148"/>
      <c r="J20" s="145"/>
      <c r="K20" s="145"/>
      <c r="L20" s="145"/>
      <c r="M20" s="12"/>
      <c r="N20" s="308">
        <f>COUNT(C20:L21)</f>
        <v>8</v>
      </c>
      <c r="O20" s="309">
        <f>SUM(C20:L21)/N20</f>
        <v>1948.625</v>
      </c>
      <c r="P20" s="310">
        <f>Tabulka!W21</f>
        <v>3</v>
      </c>
      <c r="Q20" s="308">
        <v>15</v>
      </c>
      <c r="R20" s="308">
        <f>B21+Q20*(P20-N20/(10^(-(B21-O20)/400)+1))</f>
        <v>1734.307521886434</v>
      </c>
      <c r="S20" s="311">
        <f>R20-B21</f>
        <v>20.30752188643396</v>
      </c>
    </row>
    <row r="21" spans="1:19" ht="15.95" customHeight="1" thickBot="1" x14ac:dyDescent="0.35">
      <c r="A21" s="9"/>
      <c r="B21" s="243">
        <v>1714</v>
      </c>
      <c r="C21" s="154">
        <v>2156</v>
      </c>
      <c r="D21" s="144">
        <v>1991</v>
      </c>
      <c r="E21" s="144">
        <v>1968</v>
      </c>
      <c r="F21" s="144">
        <v>1805</v>
      </c>
      <c r="G21" s="144"/>
      <c r="H21" s="144"/>
      <c r="I21" s="149"/>
      <c r="J21" s="144"/>
      <c r="K21" s="144">
        <v>1554</v>
      </c>
      <c r="L21" s="144"/>
      <c r="M21" s="10"/>
      <c r="N21" s="308"/>
      <c r="O21" s="308"/>
      <c r="P21" s="310"/>
      <c r="Q21" s="308"/>
      <c r="R21" s="308"/>
      <c r="S21" s="311"/>
    </row>
    <row r="22" spans="1:19" ht="15.6" customHeight="1" x14ac:dyDescent="0.3">
      <c r="A22" s="4" t="s">
        <v>27</v>
      </c>
      <c r="B22" s="242" t="s">
        <v>56</v>
      </c>
      <c r="C22" s="153"/>
      <c r="D22" s="145"/>
      <c r="E22" s="145"/>
      <c r="F22" s="145">
        <v>1805</v>
      </c>
      <c r="G22" s="145"/>
      <c r="H22" s="145"/>
      <c r="I22" s="145"/>
      <c r="J22" s="148"/>
      <c r="K22" s="145"/>
      <c r="L22" s="145"/>
      <c r="M22" s="12"/>
      <c r="N22" s="308">
        <f>COUNT(C22:L23)</f>
        <v>3</v>
      </c>
      <c r="O22" s="309">
        <f>SUM(C22:L23)/N22</f>
        <v>1833</v>
      </c>
      <c r="P22" s="310">
        <f>Tabulka!W23</f>
        <v>0.5</v>
      </c>
      <c r="Q22" s="308">
        <v>30</v>
      </c>
      <c r="R22" s="308">
        <f>B23+Q22*(P22-N22/(10^(-(B23-O22)/400)+1))</f>
        <v>1618.2168331090054</v>
      </c>
      <c r="S22" s="311">
        <f>R22-B23</f>
        <v>-5.7831668909946075</v>
      </c>
    </row>
    <row r="23" spans="1:19" ht="15.95" customHeight="1" thickBot="1" x14ac:dyDescent="0.35">
      <c r="A23" s="5"/>
      <c r="B23" s="243">
        <v>1624</v>
      </c>
      <c r="C23" s="154"/>
      <c r="D23" s="144"/>
      <c r="E23" s="144">
        <v>1968</v>
      </c>
      <c r="F23" s="144"/>
      <c r="G23" s="144"/>
      <c r="H23" s="144">
        <v>1726</v>
      </c>
      <c r="I23" s="144"/>
      <c r="J23" s="149"/>
      <c r="K23" s="144"/>
      <c r="L23" s="144"/>
      <c r="M23" s="10"/>
      <c r="N23" s="308"/>
      <c r="O23" s="308"/>
      <c r="P23" s="310"/>
      <c r="Q23" s="308"/>
      <c r="R23" s="308"/>
      <c r="S23" s="311"/>
    </row>
    <row r="24" spans="1:19" ht="15.6" customHeight="1" x14ac:dyDescent="0.3">
      <c r="A24" s="8" t="s">
        <v>28</v>
      </c>
      <c r="B24" s="242" t="s">
        <v>185</v>
      </c>
      <c r="C24" s="153">
        <v>2156</v>
      </c>
      <c r="D24" s="145"/>
      <c r="E24" s="145"/>
      <c r="F24" s="145"/>
      <c r="G24" s="145"/>
      <c r="H24" s="145"/>
      <c r="I24" s="145"/>
      <c r="J24" s="145"/>
      <c r="K24" s="148"/>
      <c r="L24" s="145"/>
      <c r="M24" s="12"/>
      <c r="N24" s="308">
        <f>COUNT(C24:L25)</f>
        <v>1</v>
      </c>
      <c r="O24" s="309">
        <f>SUM(C24:L25)/N24</f>
        <v>2156</v>
      </c>
      <c r="P24" s="310">
        <f>Tabulka!W25</f>
        <v>0</v>
      </c>
      <c r="Q24" s="308">
        <v>30</v>
      </c>
      <c r="R24" s="308">
        <f>B25+Q24*(P24-N24/(10^(-(B25-O24)/400)+1))</f>
        <v>1553.0906046114692</v>
      </c>
      <c r="S24" s="311">
        <f>R24-B25</f>
        <v>-0.90939538853081103</v>
      </c>
    </row>
    <row r="25" spans="1:19" ht="15.95" customHeight="1" thickBot="1" x14ac:dyDescent="0.35">
      <c r="A25" s="9"/>
      <c r="B25" s="243">
        <v>1554</v>
      </c>
      <c r="C25" s="154"/>
      <c r="D25" s="144"/>
      <c r="E25" s="144"/>
      <c r="F25" s="144"/>
      <c r="G25" s="144"/>
      <c r="H25" s="144"/>
      <c r="I25" s="144"/>
      <c r="J25" s="144"/>
      <c r="K25" s="149"/>
      <c r="L25" s="144"/>
      <c r="M25" s="10"/>
      <c r="N25" s="308"/>
      <c r="O25" s="308"/>
      <c r="P25" s="310"/>
      <c r="Q25" s="308"/>
      <c r="R25" s="308"/>
      <c r="S25" s="311"/>
    </row>
    <row r="26" spans="1:19" ht="15.95" customHeight="1" x14ac:dyDescent="0.25">
      <c r="A26" s="4" t="s">
        <v>29</v>
      </c>
      <c r="B26" s="128" t="s">
        <v>58</v>
      </c>
      <c r="C26" s="153"/>
      <c r="D26" s="145"/>
      <c r="E26" s="145"/>
      <c r="F26" s="145"/>
      <c r="G26" s="145">
        <v>1795</v>
      </c>
      <c r="H26" s="145"/>
      <c r="I26" s="145"/>
      <c r="J26" s="145"/>
      <c r="K26" s="145"/>
      <c r="L26" s="148"/>
      <c r="M26" s="12"/>
      <c r="N26" s="308">
        <f>COUNT(C26:L27)</f>
        <v>2</v>
      </c>
      <c r="O26" s="309">
        <f>SUM(C26:L27)/N26</f>
        <v>1795</v>
      </c>
      <c r="P26" s="310">
        <f>Tabulka!W27</f>
        <v>0</v>
      </c>
      <c r="Q26" s="308">
        <v>30</v>
      </c>
      <c r="R26" s="308">
        <f>B27+Q26*(P26-N26/(10^(-(B27-O26)/400)+1))</f>
        <v>1395.3717508064103</v>
      </c>
      <c r="S26" s="311">
        <f>R26-B27</f>
        <v>-5.6282491935896815</v>
      </c>
    </row>
    <row r="27" spans="1:19" ht="15.95" customHeight="1" thickBot="1" x14ac:dyDescent="0.3">
      <c r="A27" s="5"/>
      <c r="B27" s="129">
        <v>1401</v>
      </c>
      <c r="C27" s="154"/>
      <c r="D27" s="144"/>
      <c r="E27" s="144"/>
      <c r="F27" s="144"/>
      <c r="G27" s="144">
        <v>1795</v>
      </c>
      <c r="H27" s="144"/>
      <c r="I27" s="144"/>
      <c r="J27" s="144"/>
      <c r="K27" s="144"/>
      <c r="L27" s="149"/>
      <c r="M27" s="10"/>
      <c r="N27" s="308"/>
      <c r="O27" s="308"/>
      <c r="P27" s="310"/>
      <c r="Q27" s="308"/>
      <c r="R27" s="308"/>
      <c r="S27" s="311"/>
    </row>
    <row r="28" spans="1:19" s="29" customFormat="1" ht="15.95" customHeight="1" x14ac:dyDescent="0.25"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20"/>
      <c r="N28" s="177"/>
      <c r="O28" s="177"/>
      <c r="P28" s="178"/>
      <c r="Q28" s="177"/>
      <c r="R28" s="177"/>
      <c r="S28" s="179"/>
    </row>
    <row r="29" spans="1:19" s="29" customFormat="1" ht="15.95" customHeight="1" x14ac:dyDescent="0.25">
      <c r="B29" s="246" t="s">
        <v>227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5"/>
      <c r="O29" s="195"/>
      <c r="P29" s="196"/>
      <c r="Q29" s="195"/>
      <c r="R29" s="195"/>
      <c r="S29" s="247"/>
    </row>
    <row r="30" spans="1:19" s="29" customFormat="1" ht="15.95" customHeight="1" thickBot="1" x14ac:dyDescent="0.3">
      <c r="B30" s="248"/>
      <c r="C30" s="249"/>
      <c r="D30" s="249"/>
      <c r="E30" s="180"/>
      <c r="F30" s="180"/>
      <c r="G30" s="180"/>
      <c r="H30" s="249"/>
      <c r="I30" s="180"/>
      <c r="J30" s="180"/>
      <c r="K30" s="180"/>
      <c r="L30" s="180"/>
      <c r="M30" s="250"/>
      <c r="N30" s="251"/>
      <c r="O30" s="251"/>
      <c r="P30" s="252"/>
      <c r="Q30" s="173" t="s">
        <v>140</v>
      </c>
      <c r="R30" s="173" t="s">
        <v>141</v>
      </c>
      <c r="S30" s="174" t="s">
        <v>3</v>
      </c>
    </row>
    <row r="31" spans="1:19" ht="15.6" customHeight="1" x14ac:dyDescent="0.25">
      <c r="A31" s="4" t="s">
        <v>30</v>
      </c>
      <c r="B31" s="128" t="s">
        <v>46</v>
      </c>
      <c r="C31" s="153"/>
      <c r="D31" s="145">
        <v>1991</v>
      </c>
      <c r="E31" s="145"/>
      <c r="F31" s="145">
        <v>1805</v>
      </c>
      <c r="G31" s="145"/>
      <c r="H31" s="145"/>
      <c r="I31" s="145"/>
      <c r="J31" s="145"/>
      <c r="K31" s="145">
        <v>1554</v>
      </c>
      <c r="L31" s="145"/>
      <c r="M31" s="12"/>
      <c r="N31" s="308">
        <f>COUNT(C31:L32)</f>
        <v>7</v>
      </c>
      <c r="O31" s="308">
        <f>SUM(C31:L32)/N31</f>
        <v>1807.8571428571429</v>
      </c>
      <c r="P31" s="310">
        <f>Tabulka!W29</f>
        <v>3.5</v>
      </c>
      <c r="Q31" s="308">
        <f>P31/N31*100</f>
        <v>50</v>
      </c>
      <c r="R31" s="312">
        <v>149</v>
      </c>
      <c r="S31" s="313">
        <f>O31+R31</f>
        <v>1956.8571428571429</v>
      </c>
    </row>
    <row r="32" spans="1:19" ht="15.95" customHeight="1" thickBot="1" x14ac:dyDescent="0.3">
      <c r="A32" s="5"/>
      <c r="B32" s="138"/>
      <c r="C32" s="154"/>
      <c r="D32" s="144">
        <v>1991</v>
      </c>
      <c r="E32" s="144"/>
      <c r="F32" s="144">
        <v>1805</v>
      </c>
      <c r="G32" s="144">
        <v>1795</v>
      </c>
      <c r="H32" s="144"/>
      <c r="I32" s="144">
        <v>1714</v>
      </c>
      <c r="J32" s="144"/>
      <c r="K32" s="144"/>
      <c r="L32" s="144"/>
      <c r="M32" s="20"/>
      <c r="N32" s="308"/>
      <c r="O32" s="308"/>
      <c r="P32" s="310"/>
      <c r="Q32" s="308"/>
      <c r="R32" s="312"/>
      <c r="S32" s="313"/>
    </row>
    <row r="33" spans="1:19" ht="15.6" customHeight="1" x14ac:dyDescent="0.25">
      <c r="A33" s="8" t="s">
        <v>31</v>
      </c>
      <c r="B33" s="128" t="s">
        <v>111</v>
      </c>
      <c r="C33" s="153"/>
      <c r="D33" s="145"/>
      <c r="E33" s="145"/>
      <c r="F33" s="145"/>
      <c r="G33" s="145"/>
      <c r="H33" s="145">
        <v>1726</v>
      </c>
      <c r="I33" s="145"/>
      <c r="J33" s="145"/>
      <c r="K33" s="145">
        <v>1554</v>
      </c>
      <c r="L33" s="145">
        <v>1401</v>
      </c>
      <c r="M33" s="12"/>
      <c r="N33" s="308">
        <f>COUNT(C33:L34)</f>
        <v>4</v>
      </c>
      <c r="O33" s="309">
        <f>SUM(C33:L34)/N33</f>
        <v>1619</v>
      </c>
      <c r="P33" s="310">
        <f>Tabulka!W31</f>
        <v>2</v>
      </c>
      <c r="Q33" s="308">
        <f>P33/N33*100</f>
        <v>50</v>
      </c>
      <c r="R33" s="312">
        <v>0</v>
      </c>
      <c r="S33" s="313">
        <f>O33+R33</f>
        <v>1619</v>
      </c>
    </row>
    <row r="34" spans="1:19" ht="15.95" customHeight="1" thickBot="1" x14ac:dyDescent="0.3">
      <c r="A34" s="5"/>
      <c r="B34" s="138"/>
      <c r="C34" s="154"/>
      <c r="D34" s="144"/>
      <c r="E34" s="144"/>
      <c r="F34" s="144"/>
      <c r="G34" s="144">
        <v>1795</v>
      </c>
      <c r="H34" s="144"/>
      <c r="I34" s="144"/>
      <c r="J34" s="144"/>
      <c r="K34" s="144"/>
      <c r="L34" s="144"/>
      <c r="M34" s="20"/>
      <c r="N34" s="308"/>
      <c r="O34" s="308"/>
      <c r="P34" s="310"/>
      <c r="Q34" s="308"/>
      <c r="R34" s="312"/>
      <c r="S34" s="313"/>
    </row>
    <row r="35" spans="1:19" ht="15.6" customHeight="1" x14ac:dyDescent="0.25">
      <c r="A35" s="4" t="s">
        <v>32</v>
      </c>
      <c r="B35" s="128" t="s">
        <v>53</v>
      </c>
      <c r="C35" s="153"/>
      <c r="D35" s="145"/>
      <c r="E35" s="145"/>
      <c r="F35" s="145"/>
      <c r="G35" s="145"/>
      <c r="H35" s="145"/>
      <c r="I35" s="145"/>
      <c r="J35" s="145"/>
      <c r="K35" s="145">
        <v>1554</v>
      </c>
      <c r="L35" s="145">
        <v>1401</v>
      </c>
      <c r="M35" s="12"/>
      <c r="N35" s="308">
        <f>COUNT(C35:L36)</f>
        <v>6</v>
      </c>
      <c r="O35" s="309">
        <f>SUM(C35:L36)/N35</f>
        <v>1671.8333333333333</v>
      </c>
      <c r="P35" s="310">
        <f>Tabulka!W33</f>
        <v>2.5</v>
      </c>
      <c r="Q35" s="308">
        <f>P35/N35*100</f>
        <v>41.666666666666671</v>
      </c>
      <c r="R35" s="312">
        <v>-57</v>
      </c>
      <c r="S35" s="313">
        <f>O35+R35</f>
        <v>1614.8333333333333</v>
      </c>
    </row>
    <row r="36" spans="1:19" ht="15.95" customHeight="1" thickBot="1" x14ac:dyDescent="0.3">
      <c r="A36" s="5"/>
      <c r="B36" s="138"/>
      <c r="C36" s="154"/>
      <c r="D36" s="144">
        <v>1991</v>
      </c>
      <c r="E36" s="144"/>
      <c r="F36" s="144">
        <v>1805</v>
      </c>
      <c r="G36" s="144"/>
      <c r="H36" s="144">
        <v>1726</v>
      </c>
      <c r="I36" s="144"/>
      <c r="J36" s="144"/>
      <c r="K36" s="144">
        <v>1554</v>
      </c>
      <c r="L36" s="144"/>
      <c r="M36" s="20"/>
      <c r="N36" s="308"/>
      <c r="O36" s="308"/>
      <c r="P36" s="310"/>
      <c r="Q36" s="308"/>
      <c r="R36" s="312"/>
      <c r="S36" s="313"/>
    </row>
    <row r="37" spans="1:19" ht="15.75" x14ac:dyDescent="0.25">
      <c r="A37" s="4" t="s">
        <v>33</v>
      </c>
      <c r="B37" s="128" t="s">
        <v>57</v>
      </c>
      <c r="C37" s="16"/>
      <c r="D37" s="11"/>
      <c r="E37" s="11"/>
      <c r="F37" s="145">
        <v>1805</v>
      </c>
      <c r="G37" s="145"/>
      <c r="H37" s="145">
        <v>1726</v>
      </c>
      <c r="I37" s="11"/>
      <c r="J37" s="11"/>
      <c r="K37" s="145"/>
      <c r="L37" s="11"/>
      <c r="N37" s="308">
        <f>COUNT(C37:L38)</f>
        <v>4</v>
      </c>
      <c r="O37" s="309">
        <f>SUM(C37:L38)/N37</f>
        <v>1639</v>
      </c>
      <c r="P37" s="310">
        <f>Tabulka!W35</f>
        <v>2.5</v>
      </c>
      <c r="Q37" s="308">
        <f>P37/N37*100</f>
        <v>62.5</v>
      </c>
      <c r="R37" s="312">
        <v>95</v>
      </c>
      <c r="S37" s="313">
        <f>O37+R37</f>
        <v>1734</v>
      </c>
    </row>
    <row r="38" spans="1:19" ht="16.5" thickBot="1" x14ac:dyDescent="0.3">
      <c r="A38" s="5"/>
      <c r="B38" s="138"/>
      <c r="C38" s="18"/>
      <c r="D38" s="19"/>
      <c r="E38" s="19"/>
      <c r="F38" s="19"/>
      <c r="G38" s="19"/>
      <c r="H38" s="19"/>
      <c r="I38" s="19"/>
      <c r="J38" s="144">
        <v>1624</v>
      </c>
      <c r="K38" s="19"/>
      <c r="L38" s="144">
        <v>1401</v>
      </c>
      <c r="N38" s="308"/>
      <c r="O38" s="308"/>
      <c r="P38" s="310"/>
      <c r="Q38" s="308"/>
      <c r="R38" s="312"/>
      <c r="S38" s="313"/>
    </row>
    <row r="39" spans="1:19" ht="15.75" x14ac:dyDescent="0.25">
      <c r="A39" s="8" t="s">
        <v>34</v>
      </c>
      <c r="B39" s="128" t="s">
        <v>67</v>
      </c>
      <c r="C39" s="153"/>
      <c r="D39" s="145"/>
      <c r="E39" s="145"/>
      <c r="F39" s="145"/>
      <c r="G39" s="145"/>
      <c r="H39" s="145"/>
      <c r="I39" s="145"/>
      <c r="J39" s="145"/>
      <c r="K39" s="145"/>
      <c r="L39" s="145">
        <v>1401</v>
      </c>
      <c r="M39" s="12"/>
      <c r="N39" s="308">
        <f>COUNT(C39:L40)</f>
        <v>2</v>
      </c>
      <c r="O39" s="308">
        <f>SUM(C39:L40)/N39</f>
        <v>1401</v>
      </c>
      <c r="P39" s="310">
        <f>Tabulka!W37</f>
        <v>1</v>
      </c>
      <c r="Q39" s="308">
        <f>P39/N39*100</f>
        <v>50</v>
      </c>
      <c r="R39" s="312">
        <v>0</v>
      </c>
      <c r="S39" s="313">
        <f>O39+R39</f>
        <v>1401</v>
      </c>
    </row>
    <row r="40" spans="1:19" ht="16.5" thickBot="1" x14ac:dyDescent="0.3">
      <c r="A40" s="9"/>
      <c r="B40" s="138"/>
      <c r="C40" s="154"/>
      <c r="D40" s="144"/>
      <c r="E40" s="144"/>
      <c r="F40" s="144"/>
      <c r="G40" s="144"/>
      <c r="H40" s="144"/>
      <c r="I40" s="144"/>
      <c r="J40" s="144"/>
      <c r="K40" s="144"/>
      <c r="L40" s="144">
        <v>1401</v>
      </c>
      <c r="M40" s="20"/>
      <c r="N40" s="308"/>
      <c r="O40" s="308"/>
      <c r="P40" s="310"/>
      <c r="Q40" s="308"/>
      <c r="R40" s="312"/>
      <c r="S40" s="313"/>
    </row>
    <row r="41" spans="1:19" ht="15.75" x14ac:dyDescent="0.25">
      <c r="A41" s="4" t="s">
        <v>35</v>
      </c>
      <c r="B41" s="128" t="s">
        <v>186</v>
      </c>
      <c r="C41" s="153"/>
      <c r="D41" s="145"/>
      <c r="E41" s="145"/>
      <c r="F41" s="145"/>
      <c r="G41" s="145"/>
      <c r="H41" s="145"/>
      <c r="I41" s="145"/>
      <c r="J41" s="145"/>
      <c r="K41" s="145">
        <v>1554</v>
      </c>
      <c r="L41" s="145"/>
      <c r="M41" s="12"/>
      <c r="N41" s="308">
        <f>COUNT(C41:L42)</f>
        <v>5</v>
      </c>
      <c r="O41" s="309">
        <f>SUM(C41:L42)/N41</f>
        <v>1587.6</v>
      </c>
      <c r="P41" s="310">
        <f>Tabulka!W39</f>
        <v>1</v>
      </c>
      <c r="Q41" s="308">
        <f>P41/N41*100</f>
        <v>20</v>
      </c>
      <c r="R41" s="312">
        <v>-240</v>
      </c>
      <c r="S41" s="313">
        <f>O41+R41</f>
        <v>1347.6</v>
      </c>
    </row>
    <row r="42" spans="1:19" ht="16.5" thickBot="1" x14ac:dyDescent="0.3">
      <c r="A42" s="5"/>
      <c r="B42" s="138"/>
      <c r="C42" s="154"/>
      <c r="D42" s="144"/>
      <c r="E42" s="144"/>
      <c r="F42" s="144">
        <v>1805</v>
      </c>
      <c r="G42" s="144"/>
      <c r="H42" s="144"/>
      <c r="I42" s="144"/>
      <c r="J42" s="144">
        <v>1624</v>
      </c>
      <c r="K42" s="144">
        <v>1554</v>
      </c>
      <c r="L42" s="144">
        <v>1401</v>
      </c>
      <c r="M42" s="20"/>
      <c r="N42" s="308"/>
      <c r="O42" s="308"/>
      <c r="P42" s="310"/>
      <c r="Q42" s="308"/>
      <c r="R42" s="312"/>
      <c r="S42" s="313"/>
    </row>
    <row r="43" spans="1:19" ht="15.75" x14ac:dyDescent="0.25">
      <c r="A43" s="181" t="s">
        <v>36</v>
      </c>
      <c r="B43" s="128" t="s">
        <v>218</v>
      </c>
      <c r="C43" s="153"/>
      <c r="D43" s="145"/>
      <c r="E43" s="145"/>
      <c r="F43" s="145"/>
      <c r="G43" s="145">
        <v>1795</v>
      </c>
      <c r="H43" s="145"/>
      <c r="I43" s="145"/>
      <c r="J43" s="145"/>
      <c r="K43" s="145"/>
      <c r="L43" s="145">
        <v>1401</v>
      </c>
      <c r="M43" s="12"/>
      <c r="N43" s="308">
        <f>COUNT(C43:L44)</f>
        <v>3</v>
      </c>
      <c r="O43" s="309">
        <f>SUM(C43:L44)/N43</f>
        <v>1583.3333333333333</v>
      </c>
      <c r="P43" s="310">
        <f>Tabulka!W41</f>
        <v>1</v>
      </c>
      <c r="Q43" s="308">
        <f>P43/N43*100</f>
        <v>33.333333333333329</v>
      </c>
      <c r="R43" s="312">
        <v>-125</v>
      </c>
      <c r="S43" s="313">
        <f>O43+R43</f>
        <v>1458.3333333333333</v>
      </c>
    </row>
    <row r="44" spans="1:19" ht="16.5" thickBot="1" x14ac:dyDescent="0.3">
      <c r="A44" s="182"/>
      <c r="B44" s="138"/>
      <c r="C44" s="154"/>
      <c r="D44" s="144"/>
      <c r="E44" s="144"/>
      <c r="F44" s="144"/>
      <c r="G44" s="144"/>
      <c r="H44" s="144"/>
      <c r="I44" s="144"/>
      <c r="J44" s="144"/>
      <c r="K44" s="144">
        <v>1554</v>
      </c>
      <c r="L44" s="144"/>
      <c r="M44" s="20"/>
      <c r="N44" s="308"/>
      <c r="O44" s="308"/>
      <c r="P44" s="310"/>
      <c r="Q44" s="308"/>
      <c r="R44" s="312"/>
      <c r="S44" s="313"/>
    </row>
  </sheetData>
  <mergeCells count="102">
    <mergeCell ref="S26:S27"/>
    <mergeCell ref="N26:N27"/>
    <mergeCell ref="O26:O27"/>
    <mergeCell ref="P26:P27"/>
    <mergeCell ref="Q26:Q27"/>
    <mergeCell ref="R26:R27"/>
    <mergeCell ref="N22:N23"/>
    <mergeCell ref="S22:S23"/>
    <mergeCell ref="N24:N25"/>
    <mergeCell ref="O24:O25"/>
    <mergeCell ref="S24:S25"/>
    <mergeCell ref="S43:S44"/>
    <mergeCell ref="N41:N42"/>
    <mergeCell ref="O41:O42"/>
    <mergeCell ref="P41:P42"/>
    <mergeCell ref="Q41:Q42"/>
    <mergeCell ref="R41:R42"/>
    <mergeCell ref="S41:S42"/>
    <mergeCell ref="N43:N44"/>
    <mergeCell ref="O43:O44"/>
    <mergeCell ref="P43:P44"/>
    <mergeCell ref="Q43:Q44"/>
    <mergeCell ref="R43:R44"/>
    <mergeCell ref="N39:N40"/>
    <mergeCell ref="O39:O40"/>
    <mergeCell ref="P39:P40"/>
    <mergeCell ref="Q39:Q40"/>
    <mergeCell ref="R39:R40"/>
    <mergeCell ref="R20:R21"/>
    <mergeCell ref="Q20:Q21"/>
    <mergeCell ref="S39:S40"/>
    <mergeCell ref="S33:S34"/>
    <mergeCell ref="S35:S36"/>
    <mergeCell ref="S31:S32"/>
    <mergeCell ref="R22:R23"/>
    <mergeCell ref="R24:R25"/>
    <mergeCell ref="S37:S38"/>
    <mergeCell ref="Q22:Q23"/>
    <mergeCell ref="Q24:Q25"/>
    <mergeCell ref="R31:R32"/>
    <mergeCell ref="R37:R38"/>
    <mergeCell ref="R33:R34"/>
    <mergeCell ref="R35:R36"/>
    <mergeCell ref="S20:S21"/>
    <mergeCell ref="Q35:Q36"/>
    <mergeCell ref="P37:P38"/>
    <mergeCell ref="Q37:Q38"/>
    <mergeCell ref="S18:S19"/>
    <mergeCell ref="R8:R9"/>
    <mergeCell ref="R10:R11"/>
    <mergeCell ref="R12:R13"/>
    <mergeCell ref="R14:R15"/>
    <mergeCell ref="R16:R17"/>
    <mergeCell ref="S8:S9"/>
    <mergeCell ref="S10:S11"/>
    <mergeCell ref="S12:S13"/>
    <mergeCell ref="S14:S15"/>
    <mergeCell ref="S16:S17"/>
    <mergeCell ref="R18:R19"/>
    <mergeCell ref="P14:P15"/>
    <mergeCell ref="P16:P17"/>
    <mergeCell ref="P18:P19"/>
    <mergeCell ref="P24:P25"/>
    <mergeCell ref="Q33:Q34"/>
    <mergeCell ref="N18:N19"/>
    <mergeCell ref="O18:O19"/>
    <mergeCell ref="N20:N21"/>
    <mergeCell ref="O33:O34"/>
    <mergeCell ref="P33:P34"/>
    <mergeCell ref="O22:O23"/>
    <mergeCell ref="P22:P23"/>
    <mergeCell ref="P31:P32"/>
    <mergeCell ref="Q31:Q32"/>
    <mergeCell ref="Q18:Q19"/>
    <mergeCell ref="O20:O21"/>
    <mergeCell ref="P20:P21"/>
    <mergeCell ref="N31:N32"/>
    <mergeCell ref="O31:O32"/>
    <mergeCell ref="N37:N38"/>
    <mergeCell ref="O37:O38"/>
    <mergeCell ref="P35:P36"/>
    <mergeCell ref="N35:N36"/>
    <mergeCell ref="O35:O36"/>
    <mergeCell ref="N33:N34"/>
    <mergeCell ref="Q8:Q9"/>
    <mergeCell ref="Q10:Q11"/>
    <mergeCell ref="Q12:Q13"/>
    <mergeCell ref="Q14:Q15"/>
    <mergeCell ref="Q16:Q17"/>
    <mergeCell ref="N10:N11"/>
    <mergeCell ref="O10:O11"/>
    <mergeCell ref="P10:P11"/>
    <mergeCell ref="N12:N13"/>
    <mergeCell ref="O16:O17"/>
    <mergeCell ref="N8:N9"/>
    <mergeCell ref="N14:N15"/>
    <mergeCell ref="N16:N17"/>
    <mergeCell ref="O8:O9"/>
    <mergeCell ref="P8:P9"/>
    <mergeCell ref="O12:O13"/>
    <mergeCell ref="P12:P13"/>
    <mergeCell ref="O14:O1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topLeftCell="A4" workbookViewId="0">
      <selection activeCell="O16" sqref="O16"/>
    </sheetView>
  </sheetViews>
  <sheetFormatPr defaultRowHeight="15" x14ac:dyDescent="0.25"/>
  <cols>
    <col min="2" max="11" width="5.85546875" customWidth="1"/>
  </cols>
  <sheetData>
    <row r="1" spans="2:11" ht="17.25" x14ac:dyDescent="0.25">
      <c r="B1" s="183" t="s">
        <v>142</v>
      </c>
    </row>
    <row r="2" spans="2:11" ht="8.4499999999999993" customHeight="1" thickBot="1" x14ac:dyDescent="0.3"/>
    <row r="3" spans="2:11" s="192" customFormat="1" ht="21.6" customHeight="1" thickBot="1" x14ac:dyDescent="0.25">
      <c r="B3" s="190" t="s">
        <v>143</v>
      </c>
      <c r="C3" s="191" t="s">
        <v>141</v>
      </c>
      <c r="D3" s="190" t="s">
        <v>143</v>
      </c>
      <c r="E3" s="191" t="s">
        <v>141</v>
      </c>
      <c r="F3" s="190" t="s">
        <v>143</v>
      </c>
      <c r="G3" s="191" t="s">
        <v>141</v>
      </c>
      <c r="H3" s="190" t="s">
        <v>143</v>
      </c>
      <c r="I3" s="191" t="s">
        <v>141</v>
      </c>
      <c r="J3" s="190" t="s">
        <v>143</v>
      </c>
      <c r="K3" s="191" t="s">
        <v>141</v>
      </c>
    </row>
    <row r="4" spans="2:11" ht="15.75" thickBot="1" x14ac:dyDescent="0.3">
      <c r="B4" s="184">
        <v>100</v>
      </c>
      <c r="C4" s="185">
        <v>766</v>
      </c>
      <c r="D4" s="184">
        <v>80</v>
      </c>
      <c r="E4" s="185">
        <v>240</v>
      </c>
      <c r="F4" s="184">
        <v>60</v>
      </c>
      <c r="G4" s="185">
        <v>72</v>
      </c>
      <c r="H4" s="184">
        <v>40</v>
      </c>
      <c r="I4" s="185">
        <v>-72</v>
      </c>
      <c r="J4" s="184">
        <v>20</v>
      </c>
      <c r="K4" s="185">
        <v>-240</v>
      </c>
    </row>
    <row r="5" spans="2:11" ht="15.75" thickBot="1" x14ac:dyDescent="0.3">
      <c r="B5" s="186">
        <v>99</v>
      </c>
      <c r="C5" s="187">
        <v>677</v>
      </c>
      <c r="D5" s="186">
        <v>79</v>
      </c>
      <c r="E5" s="187">
        <v>230</v>
      </c>
      <c r="F5" s="186">
        <v>59</v>
      </c>
      <c r="G5" s="187">
        <v>65</v>
      </c>
      <c r="H5" s="186">
        <v>39</v>
      </c>
      <c r="I5" s="187">
        <v>-80</v>
      </c>
      <c r="J5" s="186">
        <v>19</v>
      </c>
      <c r="K5" s="187">
        <v>-251</v>
      </c>
    </row>
    <row r="6" spans="2:11" ht="15.75" thickBot="1" x14ac:dyDescent="0.3">
      <c r="B6" s="186">
        <v>98</v>
      </c>
      <c r="C6" s="187">
        <v>589</v>
      </c>
      <c r="D6" s="186">
        <v>78</v>
      </c>
      <c r="E6" s="187">
        <v>220</v>
      </c>
      <c r="F6" s="186">
        <v>58</v>
      </c>
      <c r="G6" s="187">
        <v>57</v>
      </c>
      <c r="H6" s="186">
        <v>38</v>
      </c>
      <c r="I6" s="187">
        <v>-87</v>
      </c>
      <c r="J6" s="186">
        <v>18</v>
      </c>
      <c r="K6" s="187">
        <v>-262</v>
      </c>
    </row>
    <row r="7" spans="2:11" ht="15.75" thickBot="1" x14ac:dyDescent="0.3">
      <c r="B7" s="186">
        <v>97</v>
      </c>
      <c r="C7" s="187">
        <v>538</v>
      </c>
      <c r="D7" s="186">
        <v>77</v>
      </c>
      <c r="E7" s="187">
        <v>211</v>
      </c>
      <c r="F7" s="186">
        <v>57</v>
      </c>
      <c r="G7" s="187">
        <v>50</v>
      </c>
      <c r="H7" s="186">
        <v>37</v>
      </c>
      <c r="I7" s="187">
        <v>-95</v>
      </c>
      <c r="J7" s="186">
        <v>17</v>
      </c>
      <c r="K7" s="187">
        <v>-273</v>
      </c>
    </row>
    <row r="8" spans="2:11" ht="15.75" thickBot="1" x14ac:dyDescent="0.3">
      <c r="B8" s="186">
        <v>96</v>
      </c>
      <c r="C8" s="187">
        <v>501</v>
      </c>
      <c r="D8" s="186">
        <v>76</v>
      </c>
      <c r="E8" s="187">
        <v>202</v>
      </c>
      <c r="F8" s="186">
        <v>56</v>
      </c>
      <c r="G8" s="187">
        <v>43</v>
      </c>
      <c r="H8" s="186">
        <v>36</v>
      </c>
      <c r="I8" s="187">
        <v>-102</v>
      </c>
      <c r="J8" s="186">
        <v>16</v>
      </c>
      <c r="K8" s="187">
        <v>-284</v>
      </c>
    </row>
    <row r="9" spans="2:11" ht="15.75" thickBot="1" x14ac:dyDescent="0.3">
      <c r="B9" s="186">
        <v>95</v>
      </c>
      <c r="C9" s="187">
        <v>470</v>
      </c>
      <c r="D9" s="186">
        <v>75</v>
      </c>
      <c r="E9" s="187">
        <v>193</v>
      </c>
      <c r="F9" s="186">
        <v>55</v>
      </c>
      <c r="G9" s="187">
        <v>36</v>
      </c>
      <c r="H9" s="186">
        <v>35</v>
      </c>
      <c r="I9" s="187">
        <v>-110</v>
      </c>
      <c r="J9" s="186">
        <v>15</v>
      </c>
      <c r="K9" s="187">
        <v>-296</v>
      </c>
    </row>
    <row r="10" spans="2:11" ht="15.75" thickBot="1" x14ac:dyDescent="0.3">
      <c r="B10" s="186">
        <v>94</v>
      </c>
      <c r="C10" s="187">
        <v>444</v>
      </c>
      <c r="D10" s="186">
        <v>74</v>
      </c>
      <c r="E10" s="187">
        <v>184</v>
      </c>
      <c r="F10" s="186">
        <v>54</v>
      </c>
      <c r="G10" s="187">
        <v>29</v>
      </c>
      <c r="H10" s="186">
        <v>34</v>
      </c>
      <c r="I10" s="187">
        <v>-117</v>
      </c>
      <c r="J10" s="186">
        <v>14</v>
      </c>
      <c r="K10" s="187">
        <v>-309</v>
      </c>
    </row>
    <row r="11" spans="2:11" ht="15.75" thickBot="1" x14ac:dyDescent="0.3">
      <c r="B11" s="186">
        <v>93</v>
      </c>
      <c r="C11" s="187">
        <v>422</v>
      </c>
      <c r="D11" s="186">
        <v>73</v>
      </c>
      <c r="E11" s="187">
        <v>175</v>
      </c>
      <c r="F11" s="186">
        <v>53</v>
      </c>
      <c r="G11" s="187">
        <v>21</v>
      </c>
      <c r="H11" s="186">
        <v>33</v>
      </c>
      <c r="I11" s="187">
        <v>-125</v>
      </c>
      <c r="J11" s="186">
        <v>13</v>
      </c>
      <c r="K11" s="187">
        <v>-322</v>
      </c>
    </row>
    <row r="12" spans="2:11" ht="15.75" thickBot="1" x14ac:dyDescent="0.3">
      <c r="B12" s="186">
        <v>92</v>
      </c>
      <c r="C12" s="187">
        <v>401</v>
      </c>
      <c r="D12" s="186">
        <v>72</v>
      </c>
      <c r="E12" s="187">
        <v>166</v>
      </c>
      <c r="F12" s="186">
        <v>52</v>
      </c>
      <c r="G12" s="187">
        <v>14</v>
      </c>
      <c r="H12" s="186">
        <v>32</v>
      </c>
      <c r="I12" s="187">
        <v>-133</v>
      </c>
      <c r="J12" s="186">
        <v>12</v>
      </c>
      <c r="K12" s="187">
        <v>-336</v>
      </c>
    </row>
    <row r="13" spans="2:11" ht="15.75" thickBot="1" x14ac:dyDescent="0.3">
      <c r="B13" s="186">
        <v>91</v>
      </c>
      <c r="C13" s="187">
        <v>383</v>
      </c>
      <c r="D13" s="186">
        <v>71</v>
      </c>
      <c r="E13" s="187">
        <v>158</v>
      </c>
      <c r="F13" s="186">
        <v>51</v>
      </c>
      <c r="G13" s="187">
        <v>7</v>
      </c>
      <c r="H13" s="186">
        <v>31</v>
      </c>
      <c r="I13" s="187">
        <v>-141</v>
      </c>
      <c r="J13" s="186">
        <v>11</v>
      </c>
      <c r="K13" s="187">
        <v>-351</v>
      </c>
    </row>
    <row r="14" spans="2:11" ht="15.75" thickBot="1" x14ac:dyDescent="0.3">
      <c r="B14" s="186">
        <v>90</v>
      </c>
      <c r="C14" s="187">
        <v>368</v>
      </c>
      <c r="D14" s="186">
        <v>70</v>
      </c>
      <c r="E14" s="187">
        <v>149</v>
      </c>
      <c r="F14" s="186">
        <v>50</v>
      </c>
      <c r="G14" s="187">
        <v>0</v>
      </c>
      <c r="H14" s="186">
        <v>30</v>
      </c>
      <c r="I14" s="187">
        <v>-149</v>
      </c>
      <c r="J14" s="186">
        <v>10</v>
      </c>
      <c r="K14" s="187">
        <v>-366</v>
      </c>
    </row>
    <row r="15" spans="2:11" ht="15.75" thickBot="1" x14ac:dyDescent="0.3">
      <c r="B15" s="186">
        <v>89</v>
      </c>
      <c r="C15" s="187">
        <v>351</v>
      </c>
      <c r="D15" s="186">
        <v>69</v>
      </c>
      <c r="E15" s="187">
        <v>141</v>
      </c>
      <c r="F15" s="186">
        <v>49</v>
      </c>
      <c r="G15" s="187">
        <v>-7</v>
      </c>
      <c r="H15" s="186">
        <v>29</v>
      </c>
      <c r="I15" s="187">
        <v>-158</v>
      </c>
      <c r="J15" s="186">
        <v>9</v>
      </c>
      <c r="K15" s="187">
        <v>-383</v>
      </c>
    </row>
    <row r="16" spans="2:11" ht="15.75" thickBot="1" x14ac:dyDescent="0.3">
      <c r="B16" s="186">
        <v>88</v>
      </c>
      <c r="C16" s="187">
        <v>336</v>
      </c>
      <c r="D16" s="186">
        <v>68</v>
      </c>
      <c r="E16" s="187">
        <v>133</v>
      </c>
      <c r="F16" s="186">
        <v>48</v>
      </c>
      <c r="G16" s="187">
        <v>-14</v>
      </c>
      <c r="H16" s="186">
        <v>28</v>
      </c>
      <c r="I16" s="187">
        <v>-166</v>
      </c>
      <c r="J16" s="186">
        <v>8</v>
      </c>
      <c r="K16" s="187">
        <v>-401</v>
      </c>
    </row>
    <row r="17" spans="2:11" ht="15.75" thickBot="1" x14ac:dyDescent="0.3">
      <c r="B17" s="186">
        <v>87</v>
      </c>
      <c r="C17" s="187">
        <v>322</v>
      </c>
      <c r="D17" s="186">
        <v>67</v>
      </c>
      <c r="E17" s="187">
        <v>125</v>
      </c>
      <c r="F17" s="186">
        <v>47</v>
      </c>
      <c r="G17" s="187">
        <v>-21</v>
      </c>
      <c r="H17" s="186">
        <v>27</v>
      </c>
      <c r="I17" s="187">
        <v>-175</v>
      </c>
      <c r="J17" s="186">
        <v>7</v>
      </c>
      <c r="K17" s="187">
        <v>-422</v>
      </c>
    </row>
    <row r="18" spans="2:11" ht="15.75" thickBot="1" x14ac:dyDescent="0.3">
      <c r="B18" s="186">
        <v>86</v>
      </c>
      <c r="C18" s="187">
        <v>309</v>
      </c>
      <c r="D18" s="186">
        <v>66</v>
      </c>
      <c r="E18" s="187">
        <v>117</v>
      </c>
      <c r="F18" s="186">
        <v>46</v>
      </c>
      <c r="G18" s="187">
        <v>-29</v>
      </c>
      <c r="H18" s="186">
        <v>26</v>
      </c>
      <c r="I18" s="187">
        <v>-184</v>
      </c>
      <c r="J18" s="186">
        <v>6</v>
      </c>
      <c r="K18" s="187">
        <v>-444</v>
      </c>
    </row>
    <row r="19" spans="2:11" ht="15.75" thickBot="1" x14ac:dyDescent="0.3">
      <c r="B19" s="186">
        <v>85</v>
      </c>
      <c r="C19" s="187">
        <v>296</v>
      </c>
      <c r="D19" s="186">
        <v>65</v>
      </c>
      <c r="E19" s="187">
        <v>110</v>
      </c>
      <c r="F19" s="186">
        <v>45</v>
      </c>
      <c r="G19" s="187">
        <v>-36</v>
      </c>
      <c r="H19" s="186">
        <v>25</v>
      </c>
      <c r="I19" s="187">
        <v>-193</v>
      </c>
      <c r="J19" s="186">
        <v>5</v>
      </c>
      <c r="K19" s="187">
        <v>-470</v>
      </c>
    </row>
    <row r="20" spans="2:11" ht="15.75" thickBot="1" x14ac:dyDescent="0.3">
      <c r="B20" s="186">
        <v>84</v>
      </c>
      <c r="C20" s="187">
        <v>284</v>
      </c>
      <c r="D20" s="186">
        <v>64</v>
      </c>
      <c r="E20" s="187">
        <v>102</v>
      </c>
      <c r="F20" s="186">
        <v>44</v>
      </c>
      <c r="G20" s="187">
        <v>-43</v>
      </c>
      <c r="H20" s="186">
        <v>24</v>
      </c>
      <c r="I20" s="187">
        <v>-202</v>
      </c>
      <c r="J20" s="186">
        <v>4</v>
      </c>
      <c r="K20" s="187">
        <v>-501</v>
      </c>
    </row>
    <row r="21" spans="2:11" ht="15.75" thickBot="1" x14ac:dyDescent="0.3">
      <c r="B21" s="186">
        <v>83</v>
      </c>
      <c r="C21" s="187">
        <v>273</v>
      </c>
      <c r="D21" s="186">
        <v>63</v>
      </c>
      <c r="E21" s="187">
        <v>95</v>
      </c>
      <c r="F21" s="186">
        <v>43</v>
      </c>
      <c r="G21" s="187">
        <v>-50</v>
      </c>
      <c r="H21" s="186">
        <v>23</v>
      </c>
      <c r="I21" s="187">
        <v>-211</v>
      </c>
      <c r="J21" s="186">
        <v>3</v>
      </c>
      <c r="K21" s="187">
        <v>-538</v>
      </c>
    </row>
    <row r="22" spans="2:11" ht="15.75" thickBot="1" x14ac:dyDescent="0.3">
      <c r="B22" s="186">
        <v>82</v>
      </c>
      <c r="C22" s="187">
        <v>262</v>
      </c>
      <c r="D22" s="186">
        <v>62</v>
      </c>
      <c r="E22" s="187">
        <v>87</v>
      </c>
      <c r="F22" s="186">
        <v>42</v>
      </c>
      <c r="G22" s="187">
        <v>-57</v>
      </c>
      <c r="H22" s="186">
        <v>22</v>
      </c>
      <c r="I22" s="187">
        <v>-220</v>
      </c>
      <c r="J22" s="186">
        <v>2</v>
      </c>
      <c r="K22" s="187">
        <v>-589</v>
      </c>
    </row>
    <row r="23" spans="2:11" ht="15.75" thickBot="1" x14ac:dyDescent="0.3">
      <c r="B23" s="186">
        <v>81</v>
      </c>
      <c r="C23" s="187">
        <v>251</v>
      </c>
      <c r="D23" s="186">
        <v>61</v>
      </c>
      <c r="E23" s="187">
        <v>80</v>
      </c>
      <c r="F23" s="186">
        <v>41</v>
      </c>
      <c r="G23" s="187">
        <v>-65</v>
      </c>
      <c r="H23" s="186">
        <v>21</v>
      </c>
      <c r="I23" s="187">
        <v>-230</v>
      </c>
      <c r="J23" s="186">
        <v>1</v>
      </c>
      <c r="K23" s="187">
        <v>-677</v>
      </c>
    </row>
    <row r="24" spans="2:11" ht="15.75" thickBot="1" x14ac:dyDescent="0.3">
      <c r="B24" s="188"/>
      <c r="C24" s="189"/>
      <c r="D24" s="188"/>
      <c r="E24" s="189"/>
      <c r="F24" s="188"/>
      <c r="G24" s="189"/>
      <c r="H24" s="188"/>
      <c r="I24" s="189"/>
      <c r="J24" s="188">
        <v>0</v>
      </c>
      <c r="K24" s="189">
        <v>-766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Ceny</vt:lpstr>
      <vt:lpstr>History</vt:lpstr>
      <vt:lpstr>ELO</vt:lpstr>
      <vt:lpstr>Tab.D(P)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Antonín Surma</cp:lastModifiedBy>
  <cp:lastPrinted>2012-11-14T07:20:11Z</cp:lastPrinted>
  <dcterms:created xsi:type="dcterms:W3CDTF">2010-12-08T20:18:01Z</dcterms:created>
  <dcterms:modified xsi:type="dcterms:W3CDTF">2012-11-28T07:22:06Z</dcterms:modified>
</cp:coreProperties>
</file>