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6 podzim\"/>
    </mc:Choice>
  </mc:AlternateContent>
  <bookViews>
    <workbookView xWindow="312" yWindow="132" windowWidth="16260" windowHeight="6768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O19" i="8" l="1"/>
  <c r="Q19" i="8"/>
  <c r="O9" i="8"/>
  <c r="Q9" i="8" s="1"/>
  <c r="Q21" i="8" l="1"/>
  <c r="C20" i="5" l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Q22" i="8" s="1"/>
  <c r="O23" i="8"/>
  <c r="Q23" i="8" s="1"/>
  <c r="O24" i="8"/>
  <c r="Q24" i="8" s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37" i="2" s="1"/>
  <c r="AC45" i="2"/>
  <c r="O5" i="8"/>
  <c r="AC5" i="2" s="1"/>
  <c r="I55" i="1"/>
  <c r="B52" i="1"/>
  <c r="G6" i="5"/>
  <c r="G7" i="5" s="1"/>
  <c r="K20" i="5"/>
  <c r="G20" i="5"/>
  <c r="I54" i="1"/>
  <c r="G55" i="1"/>
  <c r="G54" i="1"/>
  <c r="AA39" i="3" l="1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N20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<sst xmlns="http://schemas.openxmlformats.org/spreadsheetml/2006/main" count="848" uniqueCount="302">
  <si>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</si>
  <si>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</si>
  <si>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</si>
  <si>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</si>
  <si>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</si>
  <si>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</si>
  <si>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</si>
  <si>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</si>
  <si>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</si>
  <si>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</si>
  <si>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</si>
  <si>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</si>
  <si>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</si>
  <si>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</si>
  <si>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</si>
  <si>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</si>
  <si>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</si>
  <si>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</si>
  <si>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</si>
  <si>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</si>
  <si>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</si>
  <si>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</si>
  <si>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</si>
  <si>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</si>
  <si>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</si>
  <si>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</si>
  <si>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</si>
  <si>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</si>
  <si>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</si>
  <si>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</si>
  <si>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</si>
  <si>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</si>
  <si>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</si>
  <si>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</si>
  <si>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</si>
  <si>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</si>
  <si>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</si>
  <si>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</si>
  <si>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</si>
  <si>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</si>
  <si>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</si>
  <si>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</si>
  <si>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</si>
  <si>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</si>
  <si>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</si>
  <si>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</si>
  <si>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</si>
  <si>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</si>
  <si>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</si>
  <si>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</si>
  <si>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</si>
  <si>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</si>
  <si>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</si>
  <si>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</si>
  <si>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</si>
  <si>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</si>
  <si>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</si>
  <si>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</si>
  <si>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</si>
  <si>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</si>
  <si>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</si>
  <si>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</si>
  <si>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</si>
  <si>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</si>
  <si>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</si>
  <si>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</si>
  <si>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</si>
  <si>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</si>
  <si>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</si>
  <si>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</si>
  <si>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</si>
  <si>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</si>
  <si>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</si>
  <si>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</si>
  <si>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</si>
  <si>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</si>
  <si>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</si>
  <si>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</si>
  <si>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</si>
  <si>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</si>
  <si>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</si>
  <si>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</si>
  <si>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</si>
  <si>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</si>
  <si>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</si>
  <si>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</si>
  <si>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</si>
  <si>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</si>
  <si>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</si>
  <si>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</si>
  <si>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</si>
  <si>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</si>
  <si>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</si>
  <si>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</si>
  <si>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</si>
  <si>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</si>
  <si>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</si>
  <si>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</si>
  <si>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</si>
  <si>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</si>
  <si>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</si>
  <si>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</si>
  <si>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</si>
  <si>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</si>
  <si>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</si>
  <si>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</si>
  <si>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</si>
  <si>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</si>
  <si>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</si>
  <si>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</si>
  <si>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</si>
  <si>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</si>
  <si>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</si>
  <si>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</si>
  <si>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</si>
  <si>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</si>
  <si>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</si>
  <si>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</si>
  <si>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</si>
  <si>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</si>
  <si>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</si>
  <si>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</si>
  <si>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</si>
  <si>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</si>
  <si>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</si>
  <si>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</si>
  <si>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</si>
  <si>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</si>
  <si>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</si>
  <si>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</si>
  <si>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</si>
  <si>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</si>
  <si>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</si>
  <si>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</si>
  <si>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</si>
  <si>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</si>
  <si>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</si>
  <si>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</si>
  <si>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</si>
  <si>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</si>
  <si>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</si>
  <si>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</si>
  <si>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</si>
  <si>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</si>
  <si>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</si>
  <si>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</si>
  <si>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</si>
  <si>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</si>
  <si>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</si>
  <si>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</si>
  <si>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</si>
  <si>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</si>
  <si>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</si>
  <si>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</si>
  <si>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</si>
  <si>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</si>
  <si>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</si>
  <si>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</si>
  <si>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</si>
  <si>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</si>
  <si>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</si>
  <si>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</si>
  <si>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</si>
  <si>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</si>
  <si>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</si>
  <si>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</si>
  <si>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</si>
  <si>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</si>
  <si>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</si>
  <si>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</si>
  <si>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</si>
  <si>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</si>
  <si>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</si>
  <si>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</si>
  <si>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</si>
  <si>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</si>
  <si>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</si>
  <si>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</si>
  <si>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</si>
  <si>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</si>
  <si>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</si>
  <si>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</si>
  <si>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</si>
  <si>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</si>
  <si>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</si>
  <si>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</si>
  <si>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</si>
  <si>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</si>
  <si>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</si>
  <si>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</si>
  <si>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</si>
  <si>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</si>
  <si>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</si>
  <si>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</si>
  <si>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</si>
  <si>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</si>
  <si>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</si>
  <si>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</si>
  <si>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</si>
  <si>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</si>
  <si>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</si>
  <si>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</si>
  <si>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</si>
  <si>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</si>
  <si>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</si>
  <si>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</si>
  <si>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</si>
  <si>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</si>
  <si>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</si>
  <si>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</si>
  <si>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</si>
  <si>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</si>
  <si>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</si>
  <si>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</si>
  <si>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</si>
  <si>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</si>
  <si>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</si>
  <si>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</si>
  <si>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</si>
  <si>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</si>
  <si>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</si>
  <si>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</si>
  <si>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Dotace OŠS</t>
  </si>
  <si>
    <t>Haška Filip</t>
  </si>
  <si>
    <t>Štěpán Michal</t>
  </si>
  <si>
    <t>50.</t>
  </si>
  <si>
    <t>51.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</si>
  <si>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</si>
  <si>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</si>
  <si>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</si>
  <si>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</si>
  <si>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</si>
  <si>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</si>
  <si>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</si>
  <si>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</si>
  <si>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</si>
  <si>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</si>
  <si>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</si>
  <si>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</si>
  <si>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</si>
  <si>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</si>
  <si>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</si>
  <si>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</si>
  <si>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</si>
  <si>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</si>
  <si>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</si>
  <si>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Mavrev David</t>
  </si>
  <si>
    <t>56.</t>
  </si>
  <si>
    <t>David</t>
  </si>
  <si>
    <t>Kotouček Jiří</t>
  </si>
  <si>
    <t>Mavrev D.</t>
  </si>
  <si>
    <t>Nejvyšší zisk osobního FIDE ratingu:</t>
  </si>
  <si>
    <t>plus FIDE R</t>
  </si>
  <si>
    <t>Rok</t>
  </si>
  <si>
    <t>2016 podzimní část</t>
  </si>
  <si>
    <t>13.9.</t>
  </si>
  <si>
    <t>20.9.</t>
  </si>
  <si>
    <t>27.9.</t>
  </si>
  <si>
    <t>4.10.</t>
  </si>
  <si>
    <t>18.10.</t>
  </si>
  <si>
    <t>25.10.</t>
  </si>
  <si>
    <t>1.11.</t>
  </si>
  <si>
    <t>15.11.</t>
  </si>
  <si>
    <t>22.11.</t>
  </si>
  <si>
    <t>6.12.</t>
  </si>
  <si>
    <t>13.12.</t>
  </si>
  <si>
    <t>???</t>
  </si>
  <si>
    <t>podzim 2016</t>
  </si>
  <si>
    <t>Tauš</t>
  </si>
  <si>
    <t>0 - 1</t>
  </si>
  <si>
    <t>Miča</t>
  </si>
  <si>
    <t>1/2</t>
  </si>
  <si>
    <t>Lepík</t>
  </si>
  <si>
    <t>1 - 0</t>
  </si>
  <si>
    <t>Tauš Z.</t>
  </si>
  <si>
    <t>Martin</t>
  </si>
  <si>
    <t>Jaroslav</t>
  </si>
  <si>
    <t>Marek</t>
  </si>
  <si>
    <t>Zdeněk</t>
  </si>
  <si>
    <t>nad 1200</t>
  </si>
  <si>
    <t>Laurincová</t>
  </si>
  <si>
    <t>Kristýna</t>
  </si>
  <si>
    <t>Vítěz OP</t>
  </si>
  <si>
    <t>LAURINCOVÁ Kristýna</t>
  </si>
  <si>
    <t>TAUŠ Martin</t>
  </si>
  <si>
    <t>MIČA Maarek</t>
  </si>
  <si>
    <t>LEPÍK Jaroslav</t>
  </si>
  <si>
    <t>TAUŠ Zdeněk</t>
  </si>
  <si>
    <t xml:space="preserve">Saforek </t>
  </si>
  <si>
    <t>Kotouček</t>
  </si>
  <si>
    <t>Jiří</t>
  </si>
  <si>
    <t>KOTOUČEK Jiří</t>
  </si>
  <si>
    <t>Průměrné ELO hráčů s jednobodovým nasazovacím koeficientem (rating z FRL)</t>
  </si>
  <si>
    <r>
      <t xml:space="preserve">SK Stonava       </t>
    </r>
    <r>
      <rPr>
        <sz val="12"/>
        <rFont val="Calibri"/>
        <family val="2"/>
        <charset val="238"/>
        <scheme val="minor"/>
      </rPr>
      <t>2079</t>
    </r>
  </si>
  <si>
    <r>
      <rPr>
        <i/>
        <sz val="12"/>
        <color rgb="FF0070C0"/>
        <rFont val="Calibri"/>
        <family val="2"/>
        <charset val="238"/>
        <scheme val="minor"/>
      </rPr>
      <t>Ban.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Havířov    </t>
    </r>
    <r>
      <rPr>
        <sz val="12"/>
        <color theme="1"/>
        <rFont val="Calibri"/>
        <family val="2"/>
        <charset val="238"/>
        <scheme val="minor"/>
      </rPr>
      <t>1716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</si>
  <si>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</si>
  <si>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1370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</si>
  <si>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1310</t>
    </r>
  </si>
  <si>
    <t xml:space="preserve"> </t>
  </si>
  <si>
    <t>Lapík</t>
  </si>
  <si>
    <t>1 K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</si>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</sst>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3"/>
      <color theme="9" tint="-0.249977111117893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9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12" fillId="14" borderId="10" xfId="0" applyNumberFormat="1" applyFont="1" applyFill="1" applyBorder="1" applyAlignment="1">
      <alignment horizontal="center"/>
    </xf>
    <xf numFmtId="0" fontId="43" fillId="14" borderId="1" xfId="0" applyFont="1" applyFill="1" applyBorder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164" fontId="12" fillId="16" borderId="10" xfId="0" applyNumberFormat="1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2" borderId="13" xfId="0" applyFont="1" applyFill="1" applyBorder="1"/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54" fillId="3" borderId="9" xfId="0" applyFont="1" applyFill="1" applyBorder="1" applyAlignment="1">
      <alignment horizontal="center"/>
    </xf>
    <xf numFmtId="164" fontId="54" fillId="3" borderId="2" xfId="0" applyNumberFormat="1" applyFont="1" applyFill="1" applyBorder="1" applyAlignment="1">
      <alignment horizont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5" borderId="26" xfId="0" applyNumberFormat="1" applyFont="1" applyFill="1" applyBorder="1" applyAlignment="1">
      <alignment horizontal="center" vertical="center"/>
    </xf>
    <xf numFmtId="164" fontId="13" fillId="15" borderId="25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FF6699"/>
      <color rgb="FFCC99FF"/>
      <color rgb="FFCCFF99"/>
      <color rgb="FFCCECFF"/>
      <color rgb="FFFFFF99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24" activePane="bottomLeft" state="frozen"/>
      <selection pane="bottomLeft" activeCell="AE23" sqref="AE23"/>
    </sheetView>
  </sheetViews>
  <sheetFormatPr defaultColWidth="8.6640625" defaultRowHeight="17.399999999999999" x14ac:dyDescent="0.35"/>
  <cols>
    <col min="1" max="1" width="3.44140625" style="83" customWidth="1"/>
    <col min="2" max="3" width="6" style="41" customWidth="1"/>
    <col min="4" max="4" width="12.5546875" style="41" customWidth="1"/>
    <col min="5" max="5" width="0.88671875" style="39" customWidth="1"/>
    <col min="6" max="6" width="4.109375" style="40" customWidth="1"/>
    <col min="7" max="21" width="4.5546875" style="41" customWidth="1"/>
    <col min="22" max="25" width="4.44140625" style="41" bestFit="1" customWidth="1"/>
    <col min="26" max="26" width="5.6640625" style="41" bestFit="1" customWidth="1"/>
    <col min="27" max="27" width="4.44140625" style="41" bestFit="1" customWidth="1"/>
    <col min="28" max="28" width="5.6640625" style="41" bestFit="1" customWidth="1"/>
    <col min="29" max="29" width="5.5546875" style="41" customWidth="1"/>
    <col min="30" max="16384" width="8.6640625" style="41"/>
  </cols>
  <sheetData>
    <row r="1" spans="1:28" x14ac:dyDescent="0.35">
      <c r="B1" s="37" t="s">
        <v>0</v>
      </c>
      <c r="C1" s="127"/>
      <c r="D1" s="38"/>
      <c r="F1" s="123"/>
      <c r="R1" s="42" t="str">
        <f>'Podle ELO'!Q1</f>
        <v>2016 podzimní část</v>
      </c>
    </row>
    <row r="2" spans="1:28" x14ac:dyDescent="0.35">
      <c r="B2" s="37"/>
      <c r="C2" s="134"/>
      <c r="D2" s="38"/>
      <c r="F2" s="123"/>
    </row>
    <row r="3" spans="1:28" ht="18" thickBot="1" x14ac:dyDescent="0.4">
      <c r="A3" s="96" t="s">
        <v>76</v>
      </c>
      <c r="B3" s="97"/>
      <c r="C3" s="97"/>
      <c r="D3" s="97"/>
    </row>
    <row r="4" spans="1:28" s="45" customFormat="1" x14ac:dyDescent="0.35">
      <c r="A4" s="86"/>
      <c r="B4" s="336" t="s">
        <v>2</v>
      </c>
      <c r="C4" s="337"/>
      <c r="D4" s="43" t="s">
        <v>3</v>
      </c>
      <c r="E4" s="44"/>
      <c r="F4" s="121" t="s">
        <v>15</v>
      </c>
      <c r="G4" s="342" t="s">
        <v>4</v>
      </c>
      <c r="H4" s="337"/>
      <c r="I4" s="336" t="s">
        <v>5</v>
      </c>
      <c r="J4" s="337"/>
      <c r="K4" s="336" t="s">
        <v>6</v>
      </c>
      <c r="L4" s="337"/>
      <c r="M4" s="336" t="s">
        <v>7</v>
      </c>
      <c r="N4" s="337"/>
      <c r="O4" s="336" t="s">
        <v>8</v>
      </c>
      <c r="P4" s="337"/>
      <c r="Q4" s="336" t="s">
        <v>9</v>
      </c>
      <c r="R4" s="337"/>
      <c r="S4" s="336" t="s">
        <v>10</v>
      </c>
      <c r="T4" s="337"/>
      <c r="U4" s="336" t="s">
        <v>11</v>
      </c>
      <c r="V4" s="337"/>
      <c r="W4" s="336" t="s">
        <v>12</v>
      </c>
      <c r="X4" s="337"/>
      <c r="Y4" s="336" t="s">
        <v>13</v>
      </c>
      <c r="Z4" s="337"/>
      <c r="AA4" s="336" t="s">
        <v>14</v>
      </c>
      <c r="AB4" s="337"/>
    </row>
    <row r="5" spans="1:28" s="45" customFormat="1" ht="18" thickBot="1" x14ac:dyDescent="0.4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43" t="s">
        <v>255</v>
      </c>
      <c r="H5" s="339"/>
      <c r="I5" s="338" t="s">
        <v>256</v>
      </c>
      <c r="J5" s="339"/>
      <c r="K5" s="338" t="s">
        <v>257</v>
      </c>
      <c r="L5" s="339"/>
      <c r="M5" s="338" t="s">
        <v>258</v>
      </c>
      <c r="N5" s="339"/>
      <c r="O5" s="338" t="s">
        <v>259</v>
      </c>
      <c r="P5" s="339"/>
      <c r="Q5" s="338" t="s">
        <v>260</v>
      </c>
      <c r="R5" s="339"/>
      <c r="S5" s="338" t="s">
        <v>261</v>
      </c>
      <c r="T5" s="339"/>
      <c r="U5" s="338" t="s">
        <v>262</v>
      </c>
      <c r="V5" s="339"/>
      <c r="W5" s="338" t="s">
        <v>263</v>
      </c>
      <c r="X5" s="339"/>
      <c r="Y5" s="338" t="s">
        <v>264</v>
      </c>
      <c r="Z5" s="339"/>
      <c r="AA5" s="338" t="s">
        <v>265</v>
      </c>
      <c r="AB5" s="339"/>
    </row>
    <row r="6" spans="1:28" x14ac:dyDescent="0.35">
      <c r="A6" s="98" t="s">
        <v>19</v>
      </c>
      <c r="B6" s="312">
        <v>8</v>
      </c>
      <c r="C6" s="313"/>
      <c r="D6" s="94" t="s">
        <v>270</v>
      </c>
      <c r="E6" s="59"/>
      <c r="F6" s="314">
        <v>1</v>
      </c>
      <c r="G6" s="48">
        <v>3</v>
      </c>
      <c r="H6" s="316">
        <v>1.5</v>
      </c>
      <c r="I6" s="53">
        <v>6</v>
      </c>
      <c r="J6" s="332">
        <v>1.5</v>
      </c>
      <c r="K6" s="54">
        <v>5</v>
      </c>
      <c r="L6" s="332">
        <v>2.5</v>
      </c>
      <c r="M6" s="49">
        <v>3</v>
      </c>
      <c r="N6" s="316">
        <v>3.5</v>
      </c>
      <c r="O6" s="53">
        <v>1</v>
      </c>
      <c r="P6" s="324">
        <v>3.5</v>
      </c>
      <c r="Q6" s="54">
        <v>1</v>
      </c>
      <c r="R6" s="332">
        <v>4.5</v>
      </c>
      <c r="S6" s="54">
        <v>7</v>
      </c>
      <c r="T6" s="316">
        <v>5.5</v>
      </c>
      <c r="U6" s="53">
        <v>4</v>
      </c>
      <c r="V6" s="334">
        <v>6.5</v>
      </c>
      <c r="W6" s="53">
        <v>9</v>
      </c>
      <c r="X6" s="334">
        <v>7.5</v>
      </c>
      <c r="Y6" s="54">
        <v>9</v>
      </c>
      <c r="Z6" s="334">
        <v>8.5</v>
      </c>
      <c r="AA6" s="53"/>
      <c r="AB6" s="318"/>
    </row>
    <row r="7" spans="1:28" ht="18" thickBot="1" x14ac:dyDescent="0.4">
      <c r="A7" s="99"/>
      <c r="B7" s="137">
        <v>1713</v>
      </c>
      <c r="C7" s="141">
        <v>1795</v>
      </c>
      <c r="D7" s="95" t="s">
        <v>277</v>
      </c>
      <c r="E7" s="60"/>
      <c r="F7" s="315"/>
      <c r="G7" s="52">
        <v>0.5</v>
      </c>
      <c r="H7" s="317"/>
      <c r="I7" s="52">
        <v>0</v>
      </c>
      <c r="J7" s="333"/>
      <c r="K7" s="51">
        <v>1</v>
      </c>
      <c r="L7" s="333"/>
      <c r="M7" s="52">
        <v>1</v>
      </c>
      <c r="N7" s="317"/>
      <c r="O7" s="52">
        <v>0</v>
      </c>
      <c r="P7" s="325"/>
      <c r="Q7" s="51">
        <v>1</v>
      </c>
      <c r="R7" s="333"/>
      <c r="S7" s="51">
        <v>1</v>
      </c>
      <c r="T7" s="317"/>
      <c r="U7" s="52">
        <v>1</v>
      </c>
      <c r="V7" s="335"/>
      <c r="W7" s="52">
        <v>1</v>
      </c>
      <c r="X7" s="335"/>
      <c r="Y7" s="52">
        <v>1</v>
      </c>
      <c r="Z7" s="335"/>
      <c r="AA7" s="52"/>
      <c r="AB7" s="319"/>
    </row>
    <row r="8" spans="1:28" x14ac:dyDescent="0.35">
      <c r="A8" s="98" t="s">
        <v>20</v>
      </c>
      <c r="B8" s="326">
        <v>11</v>
      </c>
      <c r="C8" s="327"/>
      <c r="D8" s="94" t="s">
        <v>280</v>
      </c>
      <c r="E8" s="59"/>
      <c r="F8" s="328">
        <v>0</v>
      </c>
      <c r="G8" s="292" t="s">
        <v>220</v>
      </c>
      <c r="H8" s="324">
        <v>0</v>
      </c>
      <c r="I8" s="49">
        <v>12</v>
      </c>
      <c r="J8" s="324">
        <v>1</v>
      </c>
      <c r="K8" s="48">
        <v>3</v>
      </c>
      <c r="L8" s="324">
        <v>2</v>
      </c>
      <c r="M8" s="49">
        <v>15</v>
      </c>
      <c r="N8" s="332">
        <v>3</v>
      </c>
      <c r="O8" s="48">
        <v>4</v>
      </c>
      <c r="P8" s="332">
        <v>4</v>
      </c>
      <c r="Q8" s="48">
        <v>5</v>
      </c>
      <c r="R8" s="316">
        <v>4.5</v>
      </c>
      <c r="S8" s="54">
        <v>6</v>
      </c>
      <c r="T8" s="316">
        <v>5.5</v>
      </c>
      <c r="U8" s="53">
        <v>9</v>
      </c>
      <c r="V8" s="334">
        <v>6.5</v>
      </c>
      <c r="W8" s="53">
        <v>5</v>
      </c>
      <c r="X8" s="332">
        <v>6.5</v>
      </c>
      <c r="Y8" s="48">
        <v>9</v>
      </c>
      <c r="Z8" s="316">
        <v>7.5</v>
      </c>
      <c r="AA8" s="48"/>
      <c r="AB8" s="318"/>
    </row>
    <row r="9" spans="1:28" ht="18" thickBot="1" x14ac:dyDescent="0.4">
      <c r="A9" s="99"/>
      <c r="B9" s="137">
        <v>1674</v>
      </c>
      <c r="C9" s="141">
        <v>1741</v>
      </c>
      <c r="D9" s="95" t="s">
        <v>281</v>
      </c>
      <c r="E9" s="60"/>
      <c r="F9" s="329"/>
      <c r="G9" s="291">
        <v>0</v>
      </c>
      <c r="H9" s="325"/>
      <c r="I9" s="52">
        <v>1</v>
      </c>
      <c r="J9" s="325"/>
      <c r="K9" s="52">
        <v>1</v>
      </c>
      <c r="L9" s="325"/>
      <c r="M9" s="52">
        <v>1</v>
      </c>
      <c r="N9" s="333"/>
      <c r="O9" s="52">
        <v>1</v>
      </c>
      <c r="P9" s="333"/>
      <c r="Q9" s="52">
        <v>0.5</v>
      </c>
      <c r="R9" s="317"/>
      <c r="S9" s="52">
        <v>1</v>
      </c>
      <c r="T9" s="317"/>
      <c r="U9" s="52">
        <v>1</v>
      </c>
      <c r="V9" s="335"/>
      <c r="W9" s="52">
        <v>0</v>
      </c>
      <c r="X9" s="333"/>
      <c r="Y9" s="52">
        <v>1</v>
      </c>
      <c r="Z9" s="317"/>
      <c r="AA9" s="52"/>
      <c r="AB9" s="319"/>
    </row>
    <row r="10" spans="1:28" x14ac:dyDescent="0.35">
      <c r="A10" s="98" t="s">
        <v>21</v>
      </c>
      <c r="B10" s="312">
        <v>5</v>
      </c>
      <c r="C10" s="313"/>
      <c r="D10" s="94" t="s">
        <v>244</v>
      </c>
      <c r="E10" s="59"/>
      <c r="F10" s="314">
        <v>1</v>
      </c>
      <c r="G10" s="49">
        <v>1</v>
      </c>
      <c r="H10" s="324">
        <v>1</v>
      </c>
      <c r="I10" s="48">
        <v>13</v>
      </c>
      <c r="J10" s="332" t="s">
        <v>298</v>
      </c>
      <c r="K10" s="49">
        <v>8</v>
      </c>
      <c r="L10" s="324">
        <v>1.5</v>
      </c>
      <c r="M10" s="48">
        <v>12</v>
      </c>
      <c r="N10" s="324">
        <v>2.5</v>
      </c>
      <c r="O10" s="299">
        <v>9</v>
      </c>
      <c r="P10" s="324">
        <v>3.5</v>
      </c>
      <c r="Q10" s="53">
        <v>11</v>
      </c>
      <c r="R10" s="324">
        <v>4</v>
      </c>
      <c r="S10" s="53">
        <v>15</v>
      </c>
      <c r="T10" s="332">
        <v>5</v>
      </c>
      <c r="U10" s="54">
        <v>15</v>
      </c>
      <c r="V10" s="316">
        <v>6</v>
      </c>
      <c r="W10" s="54">
        <v>11</v>
      </c>
      <c r="X10" s="316">
        <v>7</v>
      </c>
      <c r="Y10" s="53">
        <v>3</v>
      </c>
      <c r="Z10" s="332">
        <v>7</v>
      </c>
      <c r="AA10" s="49"/>
      <c r="AB10" s="318"/>
    </row>
    <row r="11" spans="1:28" ht="18" thickBot="1" x14ac:dyDescent="0.4">
      <c r="A11" s="99"/>
      <c r="B11" s="137">
        <v>1837</v>
      </c>
      <c r="C11" s="141">
        <v>1814</v>
      </c>
      <c r="D11" s="95" t="s">
        <v>248</v>
      </c>
      <c r="E11" s="60"/>
      <c r="F11" s="315"/>
      <c r="G11" s="286">
        <v>0</v>
      </c>
      <c r="H11" s="325"/>
      <c r="I11" s="286">
        <v>0.5</v>
      </c>
      <c r="J11" s="333"/>
      <c r="K11" s="286">
        <v>0</v>
      </c>
      <c r="L11" s="325"/>
      <c r="M11" s="286">
        <v>1</v>
      </c>
      <c r="N11" s="325"/>
      <c r="O11" s="298">
        <v>1</v>
      </c>
      <c r="P11" s="325"/>
      <c r="Q11" s="52">
        <v>0.5</v>
      </c>
      <c r="R11" s="325"/>
      <c r="S11" s="52">
        <v>1</v>
      </c>
      <c r="T11" s="333"/>
      <c r="U11" s="52">
        <v>1</v>
      </c>
      <c r="V11" s="317"/>
      <c r="W11" s="52">
        <v>1</v>
      </c>
      <c r="X11" s="317"/>
      <c r="Y11" s="52">
        <v>0</v>
      </c>
      <c r="Z11" s="333"/>
      <c r="AA11" s="52"/>
      <c r="AB11" s="319"/>
    </row>
    <row r="12" spans="1:28" x14ac:dyDescent="0.35">
      <c r="A12" s="98" t="s">
        <v>22</v>
      </c>
      <c r="B12" s="312">
        <v>1</v>
      </c>
      <c r="C12" s="313"/>
      <c r="D12" s="94" t="s">
        <v>268</v>
      </c>
      <c r="E12" s="59"/>
      <c r="F12" s="314">
        <v>1</v>
      </c>
      <c r="G12" s="48">
        <v>5</v>
      </c>
      <c r="H12" s="340">
        <v>2</v>
      </c>
      <c r="I12" s="297">
        <v>9</v>
      </c>
      <c r="J12" s="334">
        <v>2.5</v>
      </c>
      <c r="K12" s="53">
        <v>4</v>
      </c>
      <c r="L12" s="334">
        <v>3.5</v>
      </c>
      <c r="M12" s="53">
        <v>6</v>
      </c>
      <c r="N12" s="334">
        <v>4.5</v>
      </c>
      <c r="O12" s="48">
        <v>8</v>
      </c>
      <c r="P12" s="334">
        <v>5.5</v>
      </c>
      <c r="Q12" s="49">
        <v>8</v>
      </c>
      <c r="R12" s="334">
        <v>5.5</v>
      </c>
      <c r="S12" s="49">
        <v>3</v>
      </c>
      <c r="T12" s="334">
        <v>6.5</v>
      </c>
      <c r="U12" s="292" t="s">
        <v>220</v>
      </c>
      <c r="V12" s="334">
        <v>6.5</v>
      </c>
      <c r="W12" s="292" t="s">
        <v>220</v>
      </c>
      <c r="X12" s="332">
        <v>6.5</v>
      </c>
      <c r="Y12" s="292" t="s">
        <v>220</v>
      </c>
      <c r="Z12" s="318">
        <v>6.5</v>
      </c>
      <c r="AA12" s="48"/>
      <c r="AB12" s="324"/>
    </row>
    <row r="13" spans="1:28" ht="18" thickBot="1" x14ac:dyDescent="0.4">
      <c r="A13" s="99"/>
      <c r="B13" s="137">
        <v>2079</v>
      </c>
      <c r="C13" s="141">
        <v>2073</v>
      </c>
      <c r="D13" s="95" t="s">
        <v>275</v>
      </c>
      <c r="E13" s="60"/>
      <c r="F13" s="315"/>
      <c r="G13" s="286">
        <v>1</v>
      </c>
      <c r="H13" s="341"/>
      <c r="I13" s="298">
        <v>0.5</v>
      </c>
      <c r="J13" s="335"/>
      <c r="K13" s="52">
        <v>1</v>
      </c>
      <c r="L13" s="335"/>
      <c r="M13" s="52">
        <v>1</v>
      </c>
      <c r="N13" s="335"/>
      <c r="O13" s="52">
        <v>1</v>
      </c>
      <c r="P13" s="335"/>
      <c r="Q13" s="52">
        <v>0</v>
      </c>
      <c r="R13" s="335"/>
      <c r="S13" s="52">
        <v>1</v>
      </c>
      <c r="T13" s="335"/>
      <c r="U13" s="291">
        <v>0</v>
      </c>
      <c r="V13" s="335"/>
      <c r="W13" s="291">
        <v>0</v>
      </c>
      <c r="X13" s="333"/>
      <c r="Y13" s="291">
        <v>0</v>
      </c>
      <c r="Z13" s="319"/>
      <c r="AA13" s="52"/>
      <c r="AB13" s="325"/>
    </row>
    <row r="14" spans="1:28" x14ac:dyDescent="0.35">
      <c r="A14" s="98" t="s">
        <v>23</v>
      </c>
      <c r="B14" s="312">
        <v>6</v>
      </c>
      <c r="C14" s="313"/>
      <c r="D14" s="94" t="s">
        <v>170</v>
      </c>
      <c r="E14" s="59"/>
      <c r="F14" s="314">
        <v>1</v>
      </c>
      <c r="G14" s="53">
        <v>4</v>
      </c>
      <c r="H14" s="316">
        <v>1.5</v>
      </c>
      <c r="I14" s="48">
        <v>7</v>
      </c>
      <c r="J14" s="334">
        <v>2.5</v>
      </c>
      <c r="K14" s="53">
        <v>8</v>
      </c>
      <c r="L14" s="334">
        <v>3.5</v>
      </c>
      <c r="M14" s="54">
        <v>1</v>
      </c>
      <c r="N14" s="316">
        <v>3.5</v>
      </c>
      <c r="O14" s="297">
        <v>15</v>
      </c>
      <c r="P14" s="316">
        <v>4.5</v>
      </c>
      <c r="Q14" s="48">
        <v>9</v>
      </c>
      <c r="R14" s="332">
        <v>4.5</v>
      </c>
      <c r="S14" s="53">
        <v>11</v>
      </c>
      <c r="T14" s="318">
        <v>4.5</v>
      </c>
      <c r="U14" s="49">
        <v>3</v>
      </c>
      <c r="V14" s="332">
        <v>5.5</v>
      </c>
      <c r="W14" s="54">
        <v>12</v>
      </c>
      <c r="X14" s="332">
        <v>6.5</v>
      </c>
      <c r="Y14" s="49">
        <v>8</v>
      </c>
      <c r="Z14" s="324">
        <v>6.5</v>
      </c>
      <c r="AA14" s="49"/>
      <c r="AB14" s="318"/>
    </row>
    <row r="15" spans="1:28" ht="18" thickBot="1" x14ac:dyDescent="0.4">
      <c r="A15" s="99"/>
      <c r="B15" s="137">
        <v>1765</v>
      </c>
      <c r="C15" s="141">
        <v>1759</v>
      </c>
      <c r="D15" s="95" t="s">
        <v>221</v>
      </c>
      <c r="E15" s="60"/>
      <c r="F15" s="315"/>
      <c r="G15" s="51">
        <v>0.5</v>
      </c>
      <c r="H15" s="317"/>
      <c r="I15" s="51">
        <v>1</v>
      </c>
      <c r="J15" s="335"/>
      <c r="K15" s="51">
        <v>1</v>
      </c>
      <c r="L15" s="335"/>
      <c r="M15" s="52">
        <v>0</v>
      </c>
      <c r="N15" s="317"/>
      <c r="O15" s="298">
        <v>1</v>
      </c>
      <c r="P15" s="317"/>
      <c r="Q15" s="52">
        <v>0</v>
      </c>
      <c r="R15" s="333"/>
      <c r="S15" s="52">
        <v>0</v>
      </c>
      <c r="T15" s="319"/>
      <c r="U15" s="52">
        <v>1</v>
      </c>
      <c r="V15" s="333"/>
      <c r="W15" s="52">
        <v>1</v>
      </c>
      <c r="X15" s="333"/>
      <c r="Y15" s="52">
        <v>0</v>
      </c>
      <c r="Z15" s="325"/>
      <c r="AA15" s="52"/>
      <c r="AB15" s="319"/>
    </row>
    <row r="16" spans="1:28" x14ac:dyDescent="0.35">
      <c r="A16" s="98" t="s">
        <v>24</v>
      </c>
      <c r="B16" s="312">
        <v>3</v>
      </c>
      <c r="C16" s="313"/>
      <c r="D16" s="94" t="s">
        <v>84</v>
      </c>
      <c r="E16" s="59"/>
      <c r="F16" s="314">
        <v>1</v>
      </c>
      <c r="G16" s="53">
        <v>7</v>
      </c>
      <c r="H16" s="316">
        <v>1.5</v>
      </c>
      <c r="I16" s="54">
        <v>4</v>
      </c>
      <c r="J16" s="316">
        <v>2</v>
      </c>
      <c r="K16" s="53">
        <v>9</v>
      </c>
      <c r="L16" s="324">
        <v>2</v>
      </c>
      <c r="M16" s="54">
        <v>8</v>
      </c>
      <c r="N16" s="318">
        <v>2</v>
      </c>
      <c r="O16" s="49">
        <v>13</v>
      </c>
      <c r="P16" s="324">
        <v>3</v>
      </c>
      <c r="Q16" s="48">
        <v>20</v>
      </c>
      <c r="R16" s="316">
        <v>4</v>
      </c>
      <c r="S16" s="54">
        <v>1</v>
      </c>
      <c r="T16" s="324">
        <v>4</v>
      </c>
      <c r="U16" s="54">
        <v>6</v>
      </c>
      <c r="V16" s="324">
        <v>4</v>
      </c>
      <c r="W16" s="53">
        <v>19</v>
      </c>
      <c r="X16" s="324">
        <v>5</v>
      </c>
      <c r="Y16" s="48">
        <v>5</v>
      </c>
      <c r="Z16" s="318">
        <v>6</v>
      </c>
      <c r="AA16" s="264"/>
      <c r="AB16" s="324"/>
    </row>
    <row r="17" spans="1:28" ht="18" thickBot="1" x14ac:dyDescent="0.4">
      <c r="A17" s="99"/>
      <c r="B17" s="137">
        <v>1924</v>
      </c>
      <c r="C17" s="141">
        <v>1923</v>
      </c>
      <c r="D17" s="95" t="s">
        <v>85</v>
      </c>
      <c r="E17" s="60"/>
      <c r="F17" s="315"/>
      <c r="G17" s="51">
        <v>0.5</v>
      </c>
      <c r="H17" s="317"/>
      <c r="I17" s="51">
        <v>0.5</v>
      </c>
      <c r="J17" s="317"/>
      <c r="K17" s="51">
        <v>0</v>
      </c>
      <c r="L17" s="325"/>
      <c r="M17" s="51">
        <v>0</v>
      </c>
      <c r="N17" s="319"/>
      <c r="O17" s="52">
        <v>1</v>
      </c>
      <c r="P17" s="325"/>
      <c r="Q17" s="52">
        <v>1</v>
      </c>
      <c r="R17" s="317"/>
      <c r="S17" s="52">
        <v>0</v>
      </c>
      <c r="T17" s="325"/>
      <c r="U17" s="51">
        <v>0</v>
      </c>
      <c r="V17" s="325"/>
      <c r="W17" s="51">
        <v>1</v>
      </c>
      <c r="X17" s="325"/>
      <c r="Y17" s="52">
        <v>1</v>
      </c>
      <c r="Z17" s="319"/>
      <c r="AA17" s="286"/>
      <c r="AB17" s="325"/>
    </row>
    <row r="18" spans="1:28" x14ac:dyDescent="0.35">
      <c r="A18" s="98" t="s">
        <v>25</v>
      </c>
      <c r="B18" s="326">
        <v>12</v>
      </c>
      <c r="C18" s="327"/>
      <c r="D18" s="94" t="s">
        <v>87</v>
      </c>
      <c r="E18" s="59"/>
      <c r="F18" s="328">
        <v>0</v>
      </c>
      <c r="G18" s="49">
        <v>16</v>
      </c>
      <c r="H18" s="324">
        <v>1</v>
      </c>
      <c r="I18" s="54">
        <v>9</v>
      </c>
      <c r="J18" s="324">
        <v>1</v>
      </c>
      <c r="K18" s="49">
        <v>13</v>
      </c>
      <c r="L18" s="324">
        <v>1.5</v>
      </c>
      <c r="M18" s="49">
        <v>5</v>
      </c>
      <c r="N18" s="324">
        <v>1.5</v>
      </c>
      <c r="O18" s="54">
        <v>7</v>
      </c>
      <c r="P18" s="318">
        <v>2</v>
      </c>
      <c r="Q18" s="54">
        <v>19</v>
      </c>
      <c r="R18" s="324">
        <v>3</v>
      </c>
      <c r="S18" s="48">
        <v>13</v>
      </c>
      <c r="T18" s="324">
        <v>4</v>
      </c>
      <c r="U18" s="49">
        <v>20</v>
      </c>
      <c r="V18" s="324">
        <v>5</v>
      </c>
      <c r="W18" s="49">
        <v>6</v>
      </c>
      <c r="X18" s="324">
        <v>5</v>
      </c>
      <c r="Y18" s="48">
        <v>18</v>
      </c>
      <c r="Z18" s="324">
        <v>6</v>
      </c>
      <c r="AA18" s="53"/>
      <c r="AB18" s="318"/>
    </row>
    <row r="19" spans="1:28" ht="18" thickBot="1" x14ac:dyDescent="0.4">
      <c r="A19" s="99"/>
      <c r="B19" s="137">
        <v>1550</v>
      </c>
      <c r="C19" s="141">
        <v>1567</v>
      </c>
      <c r="D19" s="95" t="s">
        <v>86</v>
      </c>
      <c r="E19" s="60"/>
      <c r="F19" s="329"/>
      <c r="G19" s="286">
        <v>1</v>
      </c>
      <c r="H19" s="325"/>
      <c r="I19" s="52">
        <v>0</v>
      </c>
      <c r="J19" s="325"/>
      <c r="K19" s="286">
        <v>0.5</v>
      </c>
      <c r="L19" s="325"/>
      <c r="M19" s="52">
        <v>0</v>
      </c>
      <c r="N19" s="325"/>
      <c r="O19" s="52">
        <v>0.5</v>
      </c>
      <c r="P19" s="319"/>
      <c r="Q19" s="52">
        <v>1</v>
      </c>
      <c r="R19" s="325"/>
      <c r="S19" s="286">
        <v>1</v>
      </c>
      <c r="T19" s="325"/>
      <c r="U19" s="286">
        <v>1</v>
      </c>
      <c r="V19" s="325"/>
      <c r="W19" s="286">
        <v>0</v>
      </c>
      <c r="X19" s="325"/>
      <c r="Y19" s="286">
        <v>1</v>
      </c>
      <c r="Z19" s="325"/>
      <c r="AA19" s="52"/>
      <c r="AB19" s="319"/>
    </row>
    <row r="20" spans="1:28" x14ac:dyDescent="0.35">
      <c r="A20" s="98" t="s">
        <v>26</v>
      </c>
      <c r="B20" s="326">
        <v>13</v>
      </c>
      <c r="C20" s="327"/>
      <c r="D20" s="94" t="s">
        <v>152</v>
      </c>
      <c r="E20" s="59"/>
      <c r="F20" s="328">
        <v>0</v>
      </c>
      <c r="G20" s="54">
        <v>18</v>
      </c>
      <c r="H20" s="318">
        <v>1</v>
      </c>
      <c r="I20" s="53">
        <v>5</v>
      </c>
      <c r="J20" s="332">
        <v>1.5</v>
      </c>
      <c r="K20" s="48">
        <v>12</v>
      </c>
      <c r="L20" s="324">
        <v>2</v>
      </c>
      <c r="M20" s="53">
        <v>7</v>
      </c>
      <c r="N20" s="318">
        <v>2.5</v>
      </c>
      <c r="O20" s="48">
        <v>3</v>
      </c>
      <c r="P20" s="318">
        <v>2.5</v>
      </c>
      <c r="Q20" s="297">
        <v>15</v>
      </c>
      <c r="R20" s="324">
        <v>3</v>
      </c>
      <c r="S20" s="53">
        <v>12</v>
      </c>
      <c r="T20" s="324">
        <v>3</v>
      </c>
      <c r="U20" s="53">
        <v>18</v>
      </c>
      <c r="V20" s="324">
        <v>4</v>
      </c>
      <c r="W20" s="54">
        <v>15</v>
      </c>
      <c r="X20" s="324">
        <v>5</v>
      </c>
      <c r="Y20" s="54">
        <v>20</v>
      </c>
      <c r="Z20" s="324">
        <v>6</v>
      </c>
      <c r="AA20" s="264"/>
      <c r="AB20" s="324"/>
    </row>
    <row r="21" spans="1:28" ht="18" thickBot="1" x14ac:dyDescent="0.4">
      <c r="A21" s="99"/>
      <c r="B21" s="137">
        <v>1523</v>
      </c>
      <c r="C21" s="141">
        <v>1589</v>
      </c>
      <c r="D21" s="95" t="s">
        <v>85</v>
      </c>
      <c r="E21" s="60"/>
      <c r="F21" s="329"/>
      <c r="G21" s="52">
        <v>1</v>
      </c>
      <c r="H21" s="319"/>
      <c r="I21" s="52">
        <v>0.5</v>
      </c>
      <c r="J21" s="333"/>
      <c r="K21" s="52">
        <v>0.5</v>
      </c>
      <c r="L21" s="325"/>
      <c r="M21" s="52">
        <v>0.5</v>
      </c>
      <c r="N21" s="319"/>
      <c r="O21" s="52">
        <v>0</v>
      </c>
      <c r="P21" s="319"/>
      <c r="Q21" s="298">
        <v>0.5</v>
      </c>
      <c r="R21" s="325"/>
      <c r="S21" s="52">
        <v>0</v>
      </c>
      <c r="T21" s="325"/>
      <c r="U21" s="51">
        <v>1</v>
      </c>
      <c r="V21" s="325"/>
      <c r="W21" s="52">
        <v>1</v>
      </c>
      <c r="X21" s="325"/>
      <c r="Y21" s="52">
        <v>1</v>
      </c>
      <c r="Z21" s="325"/>
      <c r="AA21" s="286"/>
      <c r="AB21" s="325"/>
    </row>
    <row r="22" spans="1:28" x14ac:dyDescent="0.35">
      <c r="A22" s="98" t="s">
        <v>27</v>
      </c>
      <c r="B22" s="344">
        <v>9</v>
      </c>
      <c r="C22" s="345"/>
      <c r="D22" s="94" t="s">
        <v>192</v>
      </c>
      <c r="E22" s="59"/>
      <c r="F22" s="314">
        <v>1</v>
      </c>
      <c r="G22" s="299">
        <v>1</v>
      </c>
      <c r="H22" s="324">
        <v>1.5</v>
      </c>
      <c r="I22" s="53">
        <v>15</v>
      </c>
      <c r="J22" s="334">
        <v>2.5</v>
      </c>
      <c r="K22" s="54">
        <v>6</v>
      </c>
      <c r="L22" s="324">
        <v>2.5</v>
      </c>
      <c r="M22" s="49">
        <v>4</v>
      </c>
      <c r="N22" s="316">
        <v>3.5</v>
      </c>
      <c r="O22" s="49">
        <v>20</v>
      </c>
      <c r="P22" s="316">
        <v>4.5</v>
      </c>
      <c r="Q22" s="49">
        <v>6</v>
      </c>
      <c r="R22" s="334">
        <v>5.5</v>
      </c>
      <c r="S22" s="297">
        <v>5</v>
      </c>
      <c r="T22" s="316">
        <v>5.5</v>
      </c>
      <c r="U22" s="54">
        <v>11</v>
      </c>
      <c r="V22" s="332">
        <v>5.5</v>
      </c>
      <c r="W22" s="48">
        <v>8</v>
      </c>
      <c r="X22" s="324">
        <v>5.5</v>
      </c>
      <c r="Y22" s="53">
        <v>11</v>
      </c>
      <c r="Z22" s="324">
        <v>5.5</v>
      </c>
      <c r="AA22" s="54"/>
      <c r="AB22" s="324"/>
    </row>
    <row r="23" spans="1:28" ht="18" thickBot="1" x14ac:dyDescent="0.4">
      <c r="A23" s="99"/>
      <c r="B23" s="137">
        <v>1684</v>
      </c>
      <c r="C23" s="141">
        <v>1710</v>
      </c>
      <c r="D23" s="95" t="s">
        <v>193</v>
      </c>
      <c r="E23" s="60"/>
      <c r="F23" s="315"/>
      <c r="G23" s="298">
        <v>0.5</v>
      </c>
      <c r="H23" s="325"/>
      <c r="I23" s="51">
        <v>1</v>
      </c>
      <c r="J23" s="335"/>
      <c r="K23" s="52">
        <v>0</v>
      </c>
      <c r="L23" s="325"/>
      <c r="M23" s="52">
        <v>1</v>
      </c>
      <c r="N23" s="317"/>
      <c r="O23" s="287">
        <v>1</v>
      </c>
      <c r="P23" s="317"/>
      <c r="Q23" s="52">
        <v>1</v>
      </c>
      <c r="R23" s="335"/>
      <c r="S23" s="298">
        <v>0</v>
      </c>
      <c r="T23" s="317"/>
      <c r="U23" s="52">
        <v>0</v>
      </c>
      <c r="V23" s="333"/>
      <c r="W23" s="52">
        <v>0</v>
      </c>
      <c r="X23" s="325"/>
      <c r="Y23" s="52">
        <v>0</v>
      </c>
      <c r="Z23" s="325"/>
      <c r="AA23" s="52"/>
      <c r="AB23" s="325"/>
    </row>
    <row r="24" spans="1:28" x14ac:dyDescent="0.35">
      <c r="A24" s="98" t="s">
        <v>28</v>
      </c>
      <c r="B24" s="312">
        <v>4</v>
      </c>
      <c r="C24" s="313"/>
      <c r="D24" s="94" t="s">
        <v>272</v>
      </c>
      <c r="E24" s="59"/>
      <c r="F24" s="314">
        <v>1</v>
      </c>
      <c r="G24" s="48">
        <v>6</v>
      </c>
      <c r="H24" s="316">
        <v>1.5</v>
      </c>
      <c r="I24" s="53">
        <v>3</v>
      </c>
      <c r="J24" s="316">
        <v>2</v>
      </c>
      <c r="K24" s="48">
        <v>1</v>
      </c>
      <c r="L24" s="318">
        <v>2</v>
      </c>
      <c r="M24" s="48">
        <v>9</v>
      </c>
      <c r="N24" s="318">
        <v>2</v>
      </c>
      <c r="O24" s="53">
        <v>11</v>
      </c>
      <c r="P24" s="318">
        <v>2</v>
      </c>
      <c r="Q24" s="48">
        <v>18</v>
      </c>
      <c r="R24" s="318">
        <v>3</v>
      </c>
      <c r="S24" s="53">
        <v>20</v>
      </c>
      <c r="T24" s="318">
        <v>4</v>
      </c>
      <c r="U24" s="54">
        <v>8</v>
      </c>
      <c r="V24" s="318">
        <v>4</v>
      </c>
      <c r="W24" s="292" t="s">
        <v>220</v>
      </c>
      <c r="X24" s="318">
        <v>4</v>
      </c>
      <c r="Y24" s="292" t="s">
        <v>220</v>
      </c>
      <c r="Z24" s="318">
        <v>4</v>
      </c>
      <c r="AA24" s="54"/>
      <c r="AB24" s="324"/>
    </row>
    <row r="25" spans="1:28" ht="18" thickBot="1" x14ac:dyDescent="0.4">
      <c r="A25" s="99"/>
      <c r="B25" s="137">
        <v>1840</v>
      </c>
      <c r="C25" s="141">
        <v>1809</v>
      </c>
      <c r="D25" s="95" t="s">
        <v>276</v>
      </c>
      <c r="E25" s="60"/>
      <c r="F25" s="315"/>
      <c r="G25" s="52">
        <v>0.5</v>
      </c>
      <c r="H25" s="317"/>
      <c r="I25" s="52">
        <v>0.5</v>
      </c>
      <c r="J25" s="317"/>
      <c r="K25" s="52">
        <v>0</v>
      </c>
      <c r="L25" s="319"/>
      <c r="M25" s="52">
        <v>0</v>
      </c>
      <c r="N25" s="319"/>
      <c r="O25" s="52">
        <v>0</v>
      </c>
      <c r="P25" s="319"/>
      <c r="Q25" s="52">
        <v>1</v>
      </c>
      <c r="R25" s="319"/>
      <c r="S25" s="52">
        <v>1</v>
      </c>
      <c r="T25" s="319"/>
      <c r="U25" s="52">
        <v>0</v>
      </c>
      <c r="V25" s="319"/>
      <c r="W25" s="291">
        <v>0</v>
      </c>
      <c r="X25" s="319"/>
      <c r="Y25" s="291">
        <v>0</v>
      </c>
      <c r="Z25" s="319"/>
      <c r="AA25" s="51"/>
      <c r="AB25" s="325"/>
    </row>
    <row r="26" spans="1:28" x14ac:dyDescent="0.35">
      <c r="A26" s="98" t="s">
        <v>29</v>
      </c>
      <c r="B26" s="326">
        <v>20</v>
      </c>
      <c r="C26" s="327"/>
      <c r="D26" s="94" t="s">
        <v>168</v>
      </c>
      <c r="E26" s="58"/>
      <c r="F26" s="328">
        <v>0</v>
      </c>
      <c r="G26" s="292" t="s">
        <v>220</v>
      </c>
      <c r="H26" s="324">
        <v>0</v>
      </c>
      <c r="I26" s="53">
        <v>18</v>
      </c>
      <c r="J26" s="324">
        <v>1</v>
      </c>
      <c r="K26" s="54">
        <v>19</v>
      </c>
      <c r="L26" s="324">
        <v>2</v>
      </c>
      <c r="M26" s="53">
        <v>19</v>
      </c>
      <c r="N26" s="332">
        <v>3</v>
      </c>
      <c r="O26" s="48">
        <v>9</v>
      </c>
      <c r="P26" s="324">
        <v>3</v>
      </c>
      <c r="Q26" s="49">
        <v>3</v>
      </c>
      <c r="R26" s="318">
        <v>3</v>
      </c>
      <c r="S26" s="48">
        <v>4</v>
      </c>
      <c r="T26" s="318">
        <v>3</v>
      </c>
      <c r="U26" s="48">
        <v>12</v>
      </c>
      <c r="V26" s="318">
        <v>3</v>
      </c>
      <c r="W26" s="48">
        <v>18</v>
      </c>
      <c r="X26" s="318">
        <v>3.5</v>
      </c>
      <c r="Y26" s="49">
        <v>13</v>
      </c>
      <c r="Z26" s="318">
        <v>3.5</v>
      </c>
      <c r="AA26" s="54"/>
      <c r="AB26" s="324"/>
    </row>
    <row r="27" spans="1:28" ht="18" thickBot="1" x14ac:dyDescent="0.4">
      <c r="A27" s="99"/>
      <c r="B27" s="137">
        <v>1288</v>
      </c>
      <c r="C27" s="141">
        <v>1344</v>
      </c>
      <c r="D27" s="95" t="s">
        <v>169</v>
      </c>
      <c r="E27" s="58"/>
      <c r="F27" s="329"/>
      <c r="G27" s="291">
        <v>0</v>
      </c>
      <c r="H27" s="325"/>
      <c r="I27" s="52">
        <v>1</v>
      </c>
      <c r="J27" s="325"/>
      <c r="K27" s="51">
        <v>1</v>
      </c>
      <c r="L27" s="325"/>
      <c r="M27" s="51">
        <v>1</v>
      </c>
      <c r="N27" s="333"/>
      <c r="O27" s="286">
        <v>0</v>
      </c>
      <c r="P27" s="325"/>
      <c r="Q27" s="286">
        <v>0</v>
      </c>
      <c r="R27" s="319"/>
      <c r="S27" s="286">
        <v>0</v>
      </c>
      <c r="T27" s="319"/>
      <c r="U27" s="286">
        <v>0</v>
      </c>
      <c r="V27" s="319"/>
      <c r="W27" s="286">
        <v>0.5</v>
      </c>
      <c r="X27" s="319"/>
      <c r="Y27" s="286">
        <v>0</v>
      </c>
      <c r="Z27" s="319"/>
      <c r="AA27" s="52"/>
      <c r="AB27" s="325"/>
    </row>
    <row r="28" spans="1:28" x14ac:dyDescent="0.35">
      <c r="A28" s="98" t="s">
        <v>30</v>
      </c>
      <c r="B28" s="312">
        <v>7</v>
      </c>
      <c r="C28" s="313"/>
      <c r="D28" s="94" t="s">
        <v>289</v>
      </c>
      <c r="E28" s="59"/>
      <c r="F28" s="314">
        <v>1</v>
      </c>
      <c r="G28" s="292" t="s">
        <v>220</v>
      </c>
      <c r="H28" s="318">
        <v>1</v>
      </c>
      <c r="I28" s="292" t="s">
        <v>220</v>
      </c>
      <c r="J28" s="330">
        <v>1</v>
      </c>
      <c r="K28" s="292" t="s">
        <v>220</v>
      </c>
      <c r="L28" s="330">
        <v>1</v>
      </c>
      <c r="M28" s="48">
        <v>13</v>
      </c>
      <c r="N28" s="318">
        <v>1.5</v>
      </c>
      <c r="O28" s="49">
        <v>12</v>
      </c>
      <c r="P28" s="324">
        <v>2</v>
      </c>
      <c r="Q28" s="48">
        <v>15</v>
      </c>
      <c r="R28" s="318">
        <v>3</v>
      </c>
      <c r="S28" s="49">
        <v>8</v>
      </c>
      <c r="T28" s="324">
        <v>3</v>
      </c>
      <c r="U28" s="292" t="s">
        <v>220</v>
      </c>
      <c r="V28" s="324">
        <v>3</v>
      </c>
      <c r="W28" s="292" t="s">
        <v>220</v>
      </c>
      <c r="X28" s="318">
        <v>3</v>
      </c>
      <c r="Y28" s="292" t="s">
        <v>220</v>
      </c>
      <c r="Z28" s="318">
        <v>3</v>
      </c>
      <c r="AA28" s="53"/>
      <c r="AB28" s="318"/>
    </row>
    <row r="29" spans="1:28" ht="18" thickBot="1" x14ac:dyDescent="0.4">
      <c r="A29" s="99"/>
      <c r="B29" s="137">
        <v>1716</v>
      </c>
      <c r="C29" s="141">
        <v>1757</v>
      </c>
      <c r="D29" s="95" t="s">
        <v>290</v>
      </c>
      <c r="E29" s="60"/>
      <c r="F29" s="315"/>
      <c r="G29" s="291">
        <v>0</v>
      </c>
      <c r="H29" s="319"/>
      <c r="I29" s="291">
        <v>0</v>
      </c>
      <c r="J29" s="331"/>
      <c r="K29" s="291">
        <v>0</v>
      </c>
      <c r="L29" s="331"/>
      <c r="M29" s="52">
        <v>0.5</v>
      </c>
      <c r="N29" s="319"/>
      <c r="O29" s="286">
        <v>0.5</v>
      </c>
      <c r="P29" s="325"/>
      <c r="Q29" s="52">
        <v>1</v>
      </c>
      <c r="R29" s="319"/>
      <c r="S29" s="52">
        <v>0</v>
      </c>
      <c r="T29" s="325"/>
      <c r="U29" s="291">
        <v>0</v>
      </c>
      <c r="V29" s="325"/>
      <c r="W29" s="291">
        <v>0</v>
      </c>
      <c r="X29" s="319"/>
      <c r="Y29" s="291">
        <v>0</v>
      </c>
      <c r="Z29" s="319"/>
      <c r="AA29" s="52"/>
      <c r="AB29" s="319"/>
    </row>
    <row r="30" spans="1:28" x14ac:dyDescent="0.35">
      <c r="A30" s="98" t="s">
        <v>31</v>
      </c>
      <c r="B30" s="326">
        <v>15</v>
      </c>
      <c r="C30" s="327"/>
      <c r="D30" s="94" t="s">
        <v>173</v>
      </c>
      <c r="E30" s="59"/>
      <c r="F30" s="328">
        <v>0</v>
      </c>
      <c r="G30" s="49">
        <v>19</v>
      </c>
      <c r="H30" s="324">
        <v>1</v>
      </c>
      <c r="I30" s="49">
        <v>8</v>
      </c>
      <c r="J30" s="324">
        <v>1</v>
      </c>
      <c r="K30" s="48">
        <v>18</v>
      </c>
      <c r="L30" s="324">
        <v>2</v>
      </c>
      <c r="M30" s="48">
        <v>11</v>
      </c>
      <c r="N30" s="324">
        <v>2</v>
      </c>
      <c r="O30" s="299">
        <v>13</v>
      </c>
      <c r="P30" s="318">
        <v>2.5</v>
      </c>
      <c r="Q30" s="53">
        <v>7</v>
      </c>
      <c r="R30" s="324">
        <v>2.5</v>
      </c>
      <c r="S30" s="48">
        <v>5</v>
      </c>
      <c r="T30" s="324">
        <v>2.5</v>
      </c>
      <c r="U30" s="53">
        <v>5</v>
      </c>
      <c r="V30" s="324">
        <v>2.5</v>
      </c>
      <c r="W30" s="53">
        <v>13</v>
      </c>
      <c r="X30" s="324">
        <v>2.5</v>
      </c>
      <c r="Y30" s="299">
        <v>6</v>
      </c>
      <c r="Z30" s="324">
        <v>2.5</v>
      </c>
      <c r="AA30" s="48"/>
      <c r="AB30" s="318"/>
    </row>
    <row r="31" spans="1:28" ht="18" thickBot="1" x14ac:dyDescent="0.4">
      <c r="A31" s="99"/>
      <c r="B31" s="137">
        <v>1481</v>
      </c>
      <c r="C31" s="141">
        <v>1488</v>
      </c>
      <c r="D31" s="95" t="s">
        <v>174</v>
      </c>
      <c r="E31" s="60"/>
      <c r="F31" s="329"/>
      <c r="G31" s="286">
        <v>1</v>
      </c>
      <c r="H31" s="325"/>
      <c r="I31" s="286">
        <v>0</v>
      </c>
      <c r="J31" s="325"/>
      <c r="K31" s="286">
        <v>1</v>
      </c>
      <c r="L31" s="325"/>
      <c r="M31" s="286">
        <v>0</v>
      </c>
      <c r="N31" s="325"/>
      <c r="O31" s="298">
        <v>0.5</v>
      </c>
      <c r="P31" s="319"/>
      <c r="Q31" s="52">
        <v>0</v>
      </c>
      <c r="R31" s="325"/>
      <c r="S31" s="52">
        <v>0</v>
      </c>
      <c r="T31" s="325"/>
      <c r="U31" s="51">
        <v>0</v>
      </c>
      <c r="V31" s="325"/>
      <c r="W31" s="51">
        <v>0</v>
      </c>
      <c r="X31" s="325"/>
      <c r="Y31" s="298">
        <v>0</v>
      </c>
      <c r="Z31" s="325"/>
      <c r="AA31" s="52"/>
      <c r="AB31" s="319"/>
    </row>
    <row r="32" spans="1:28" x14ac:dyDescent="0.35">
      <c r="A32" s="166" t="s">
        <v>32</v>
      </c>
      <c r="B32" s="326">
        <v>19</v>
      </c>
      <c r="C32" s="327"/>
      <c r="D32" s="94" t="s">
        <v>268</v>
      </c>
      <c r="E32" s="58"/>
      <c r="F32" s="328">
        <v>0</v>
      </c>
      <c r="G32" s="48">
        <v>15</v>
      </c>
      <c r="H32" s="324">
        <v>0</v>
      </c>
      <c r="I32" s="53">
        <v>16</v>
      </c>
      <c r="J32" s="324">
        <v>0.5</v>
      </c>
      <c r="K32" s="53">
        <v>20</v>
      </c>
      <c r="L32" s="324">
        <v>0.5</v>
      </c>
      <c r="M32" s="54">
        <v>20</v>
      </c>
      <c r="N32" s="324">
        <v>0.5</v>
      </c>
      <c r="O32" s="53">
        <v>18</v>
      </c>
      <c r="P32" s="318">
        <v>1.5</v>
      </c>
      <c r="Q32" s="53">
        <v>12</v>
      </c>
      <c r="R32" s="318">
        <v>1.5</v>
      </c>
      <c r="S32" s="54">
        <v>18</v>
      </c>
      <c r="T32" s="324">
        <v>1.5</v>
      </c>
      <c r="U32" s="305" t="s">
        <v>301</v>
      </c>
      <c r="V32" s="324">
        <v>2.5</v>
      </c>
      <c r="W32" s="54">
        <v>3</v>
      </c>
      <c r="X32" s="324">
        <v>2.5</v>
      </c>
      <c r="Y32" s="292" t="s">
        <v>220</v>
      </c>
      <c r="Z32" s="324">
        <v>2.5</v>
      </c>
      <c r="AA32" s="53"/>
      <c r="AB32" s="318"/>
    </row>
    <row r="33" spans="1:28" ht="18" thickBot="1" x14ac:dyDescent="0.4">
      <c r="A33" s="167"/>
      <c r="B33" s="137">
        <v>1310</v>
      </c>
      <c r="C33" s="141">
        <v>1274</v>
      </c>
      <c r="D33" s="95" t="s">
        <v>278</v>
      </c>
      <c r="E33" s="58"/>
      <c r="F33" s="329"/>
      <c r="G33" s="52">
        <v>0</v>
      </c>
      <c r="H33" s="325"/>
      <c r="I33" s="51">
        <v>0.5</v>
      </c>
      <c r="J33" s="325"/>
      <c r="K33" s="51">
        <v>0</v>
      </c>
      <c r="L33" s="325"/>
      <c r="M33" s="51">
        <v>0</v>
      </c>
      <c r="N33" s="325"/>
      <c r="O33" s="52">
        <v>1</v>
      </c>
      <c r="P33" s="319"/>
      <c r="Q33" s="52">
        <v>0</v>
      </c>
      <c r="R33" s="319"/>
      <c r="S33" s="52">
        <v>0</v>
      </c>
      <c r="T33" s="325"/>
      <c r="U33" s="306">
        <v>1</v>
      </c>
      <c r="V33" s="325"/>
      <c r="W33" s="52">
        <v>0</v>
      </c>
      <c r="X33" s="325"/>
      <c r="Y33" s="291">
        <v>0</v>
      </c>
      <c r="Z33" s="325"/>
      <c r="AA33" s="51"/>
      <c r="AB33" s="319"/>
    </row>
    <row r="34" spans="1:28" x14ac:dyDescent="0.35">
      <c r="A34" s="166" t="s">
        <v>33</v>
      </c>
      <c r="B34" s="326">
        <v>18</v>
      </c>
      <c r="C34" s="327"/>
      <c r="D34" s="94" t="s">
        <v>88</v>
      </c>
      <c r="E34" s="58"/>
      <c r="F34" s="328">
        <v>0</v>
      </c>
      <c r="G34" s="53">
        <v>13</v>
      </c>
      <c r="H34" s="324">
        <v>0</v>
      </c>
      <c r="I34" s="54">
        <v>20</v>
      </c>
      <c r="J34" s="324">
        <v>0</v>
      </c>
      <c r="K34" s="53">
        <v>15</v>
      </c>
      <c r="L34" s="324">
        <v>0</v>
      </c>
      <c r="M34" s="54">
        <v>16</v>
      </c>
      <c r="N34" s="324">
        <v>0.5</v>
      </c>
      <c r="O34" s="54">
        <v>19</v>
      </c>
      <c r="P34" s="318">
        <v>0.5</v>
      </c>
      <c r="Q34" s="53">
        <v>4</v>
      </c>
      <c r="R34" s="318">
        <v>0.5</v>
      </c>
      <c r="S34" s="49">
        <v>19</v>
      </c>
      <c r="T34" s="318">
        <v>1.5</v>
      </c>
      <c r="U34" s="54">
        <v>13</v>
      </c>
      <c r="V34" s="318">
        <v>1.5</v>
      </c>
      <c r="W34" s="53">
        <v>20</v>
      </c>
      <c r="X34" s="318">
        <v>2</v>
      </c>
      <c r="Y34" s="49">
        <v>12</v>
      </c>
      <c r="Z34" s="318">
        <v>3</v>
      </c>
      <c r="AA34" s="264"/>
      <c r="AB34" s="318"/>
    </row>
    <row r="35" spans="1:28" ht="18" thickBot="1" x14ac:dyDescent="0.4">
      <c r="A35" s="167"/>
      <c r="B35" s="137">
        <v>1370</v>
      </c>
      <c r="C35" s="141">
        <v>1405</v>
      </c>
      <c r="D35" s="95" t="s">
        <v>89</v>
      </c>
      <c r="E35" s="58"/>
      <c r="F35" s="329"/>
      <c r="G35" s="52">
        <v>0</v>
      </c>
      <c r="H35" s="325"/>
      <c r="I35" s="51">
        <v>0</v>
      </c>
      <c r="J35" s="325"/>
      <c r="K35" s="51">
        <v>0</v>
      </c>
      <c r="L35" s="325"/>
      <c r="M35" s="52">
        <v>0.5</v>
      </c>
      <c r="N35" s="325"/>
      <c r="O35" s="52">
        <v>0</v>
      </c>
      <c r="P35" s="319"/>
      <c r="Q35" s="52">
        <v>0</v>
      </c>
      <c r="R35" s="319"/>
      <c r="S35" s="286">
        <v>1</v>
      </c>
      <c r="T35" s="319"/>
      <c r="U35" s="52">
        <v>0</v>
      </c>
      <c r="V35" s="319"/>
      <c r="W35" s="51">
        <v>0.5</v>
      </c>
      <c r="X35" s="319"/>
      <c r="Y35" s="52">
        <v>0</v>
      </c>
      <c r="Z35" s="319"/>
      <c r="AA35" s="286"/>
      <c r="AB35" s="319"/>
    </row>
    <row r="36" spans="1:28" x14ac:dyDescent="0.35">
      <c r="A36" s="166" t="s">
        <v>34</v>
      </c>
      <c r="B36" s="326">
        <v>16</v>
      </c>
      <c r="C36" s="327"/>
      <c r="D36" s="94" t="s">
        <v>127</v>
      </c>
      <c r="E36" s="59"/>
      <c r="F36" s="328">
        <v>0</v>
      </c>
      <c r="G36" s="54">
        <v>12</v>
      </c>
      <c r="H36" s="324">
        <v>0</v>
      </c>
      <c r="I36" s="54">
        <v>19</v>
      </c>
      <c r="J36" s="324">
        <v>0.5</v>
      </c>
      <c r="K36" s="292" t="s">
        <v>220</v>
      </c>
      <c r="L36" s="318">
        <v>0.5</v>
      </c>
      <c r="M36" s="53">
        <v>18</v>
      </c>
      <c r="N36" s="324">
        <v>1</v>
      </c>
      <c r="O36" s="292" t="s">
        <v>220</v>
      </c>
      <c r="P36" s="318">
        <v>1</v>
      </c>
      <c r="Q36" s="292" t="s">
        <v>220</v>
      </c>
      <c r="R36" s="318">
        <v>1</v>
      </c>
      <c r="S36" s="292" t="s">
        <v>220</v>
      </c>
      <c r="T36" s="318">
        <v>1</v>
      </c>
      <c r="U36" s="292" t="s">
        <v>220</v>
      </c>
      <c r="V36" s="318">
        <v>1</v>
      </c>
      <c r="W36" s="292" t="s">
        <v>220</v>
      </c>
      <c r="X36" s="318">
        <v>1</v>
      </c>
      <c r="Y36" s="292" t="s">
        <v>220</v>
      </c>
      <c r="Z36" s="318">
        <v>1</v>
      </c>
      <c r="AA36" s="264"/>
      <c r="AB36" s="324"/>
    </row>
    <row r="37" spans="1:28" ht="18" thickBot="1" x14ac:dyDescent="0.4">
      <c r="A37" s="167"/>
      <c r="B37" s="137">
        <v>1455</v>
      </c>
      <c r="C37" s="141">
        <v>1440</v>
      </c>
      <c r="D37" s="95" t="s">
        <v>128</v>
      </c>
      <c r="E37" s="60"/>
      <c r="F37" s="329"/>
      <c r="G37" s="51">
        <v>0</v>
      </c>
      <c r="H37" s="325"/>
      <c r="I37" s="52">
        <v>0.5</v>
      </c>
      <c r="J37" s="325"/>
      <c r="K37" s="291">
        <v>0</v>
      </c>
      <c r="L37" s="319"/>
      <c r="M37" s="52">
        <v>0.5</v>
      </c>
      <c r="N37" s="325"/>
      <c r="O37" s="291">
        <v>0</v>
      </c>
      <c r="P37" s="319"/>
      <c r="Q37" s="291">
        <v>0</v>
      </c>
      <c r="R37" s="319"/>
      <c r="S37" s="291">
        <v>0</v>
      </c>
      <c r="T37" s="319"/>
      <c r="U37" s="291">
        <v>0</v>
      </c>
      <c r="V37" s="319"/>
      <c r="W37" s="291">
        <v>0</v>
      </c>
      <c r="X37" s="319"/>
      <c r="Y37" s="291">
        <v>0</v>
      </c>
      <c r="Z37" s="319"/>
      <c r="AA37" s="286"/>
      <c r="AB37" s="325"/>
    </row>
    <row r="38" spans="1:28" x14ac:dyDescent="0.35">
      <c r="A38" s="98" t="s">
        <v>35</v>
      </c>
      <c r="B38" s="320"/>
      <c r="C38" s="321"/>
      <c r="D38" s="94"/>
      <c r="E38" s="58"/>
      <c r="F38" s="322"/>
      <c r="G38" s="264"/>
      <c r="H38" s="324"/>
      <c r="I38" s="53"/>
      <c r="J38" s="324"/>
      <c r="K38" s="48"/>
      <c r="L38" s="318"/>
      <c r="M38" s="54"/>
      <c r="N38" s="324"/>
      <c r="O38" s="54"/>
      <c r="P38" s="318"/>
      <c r="Q38" s="53"/>
      <c r="R38" s="318"/>
      <c r="S38" s="48"/>
      <c r="T38" s="324"/>
      <c r="U38" s="54"/>
      <c r="V38" s="324"/>
      <c r="W38" s="264"/>
      <c r="X38" s="324"/>
      <c r="Y38" s="264"/>
      <c r="Z38" s="324"/>
      <c r="AA38" s="264"/>
      <c r="AB38" s="318"/>
    </row>
    <row r="39" spans="1:28" ht="18" thickBot="1" x14ac:dyDescent="0.4">
      <c r="A39" s="99"/>
      <c r="B39" s="137"/>
      <c r="C39" s="141"/>
      <c r="D39" s="95"/>
      <c r="E39" s="58"/>
      <c r="F39" s="323"/>
      <c r="G39" s="287"/>
      <c r="H39" s="325"/>
      <c r="I39" s="51"/>
      <c r="J39" s="325"/>
      <c r="K39" s="52"/>
      <c r="L39" s="319"/>
      <c r="M39" s="52"/>
      <c r="N39" s="325"/>
      <c r="O39" s="52"/>
      <c r="P39" s="319"/>
      <c r="Q39" s="52"/>
      <c r="R39" s="319"/>
      <c r="S39" s="52"/>
      <c r="T39" s="325"/>
      <c r="U39" s="52"/>
      <c r="V39" s="325"/>
      <c r="W39" s="286"/>
      <c r="X39" s="325"/>
      <c r="Y39" s="286"/>
      <c r="Z39" s="325"/>
      <c r="AA39" s="52"/>
      <c r="AB39" s="319"/>
    </row>
    <row r="40" spans="1:28" x14ac:dyDescent="0.35">
      <c r="A40" s="166" t="s">
        <v>36</v>
      </c>
      <c r="B40" s="320"/>
      <c r="C40" s="321"/>
      <c r="D40" s="94"/>
      <c r="E40" s="59"/>
      <c r="F40" s="322"/>
      <c r="G40" s="264"/>
      <c r="H40" s="324"/>
      <c r="I40" s="264"/>
      <c r="J40" s="324"/>
      <c r="K40" s="264"/>
      <c r="L40" s="324"/>
      <c r="M40" s="264"/>
      <c r="N40" s="324"/>
      <c r="O40" s="54"/>
      <c r="P40" s="318"/>
      <c r="Q40" s="54"/>
      <c r="R40" s="318"/>
      <c r="S40" s="264"/>
      <c r="T40" s="324"/>
      <c r="U40" s="264"/>
      <c r="V40" s="324"/>
      <c r="W40" s="264"/>
      <c r="X40" s="324"/>
      <c r="Y40" s="264"/>
      <c r="Z40" s="324"/>
      <c r="AA40" s="264"/>
      <c r="AB40" s="324"/>
    </row>
    <row r="41" spans="1:28" ht="18" thickBot="1" x14ac:dyDescent="0.4">
      <c r="A41" s="167"/>
      <c r="B41" s="137"/>
      <c r="C41" s="141"/>
      <c r="D41" s="95"/>
      <c r="E41" s="60"/>
      <c r="F41" s="323"/>
      <c r="G41" s="286"/>
      <c r="H41" s="325"/>
      <c r="I41" s="286"/>
      <c r="J41" s="325"/>
      <c r="K41" s="286"/>
      <c r="L41" s="325"/>
      <c r="M41" s="286"/>
      <c r="N41" s="325"/>
      <c r="O41" s="52"/>
      <c r="P41" s="319"/>
      <c r="Q41" s="52"/>
      <c r="R41" s="319"/>
      <c r="S41" s="286"/>
      <c r="T41" s="325"/>
      <c r="U41" s="286"/>
      <c r="V41" s="325"/>
      <c r="W41" s="286"/>
      <c r="X41" s="325"/>
      <c r="Y41" s="286"/>
      <c r="Z41" s="325"/>
      <c r="AA41" s="286"/>
      <c r="AB41" s="325"/>
    </row>
    <row r="42" spans="1:28" x14ac:dyDescent="0.35">
      <c r="A42" s="98" t="s">
        <v>37</v>
      </c>
      <c r="B42" s="320"/>
      <c r="C42" s="321"/>
      <c r="D42" s="94"/>
      <c r="E42" s="58"/>
      <c r="F42" s="322"/>
      <c r="G42" s="54"/>
      <c r="H42" s="324"/>
      <c r="I42" s="53"/>
      <c r="J42" s="324"/>
      <c r="K42" s="48"/>
      <c r="L42" s="318"/>
      <c r="M42" s="264"/>
      <c r="N42" s="324"/>
      <c r="O42" s="264"/>
      <c r="P42" s="318"/>
      <c r="Q42" s="264"/>
      <c r="R42" s="318"/>
      <c r="S42" s="264"/>
      <c r="T42" s="318"/>
      <c r="U42" s="264"/>
      <c r="V42" s="318"/>
      <c r="W42" s="264"/>
      <c r="X42" s="318"/>
      <c r="Y42" s="264"/>
      <c r="Z42" s="318"/>
      <c r="AA42" s="264"/>
      <c r="AB42" s="318"/>
    </row>
    <row r="43" spans="1:28" ht="18" thickBot="1" x14ac:dyDescent="0.4">
      <c r="A43" s="99"/>
      <c r="B43" s="137"/>
      <c r="C43" s="141"/>
      <c r="D43" s="95"/>
      <c r="E43" s="58"/>
      <c r="F43" s="323"/>
      <c r="G43" s="52"/>
      <c r="H43" s="325"/>
      <c r="I43" s="51"/>
      <c r="J43" s="325"/>
      <c r="K43" s="52"/>
      <c r="L43" s="319"/>
      <c r="M43" s="286"/>
      <c r="N43" s="325"/>
      <c r="O43" s="52"/>
      <c r="P43" s="319"/>
      <c r="Q43" s="52"/>
      <c r="R43" s="319"/>
      <c r="S43" s="52"/>
      <c r="T43" s="319"/>
      <c r="U43" s="52"/>
      <c r="V43" s="319"/>
      <c r="W43" s="52"/>
      <c r="X43" s="319"/>
      <c r="Y43" s="52"/>
      <c r="Z43" s="319"/>
      <c r="AA43" s="52"/>
      <c r="AB43" s="319"/>
    </row>
    <row r="44" spans="1:28" x14ac:dyDescent="0.35">
      <c r="A44" s="166" t="s">
        <v>38</v>
      </c>
      <c r="B44" s="320"/>
      <c r="C44" s="321"/>
      <c r="D44" s="94"/>
      <c r="E44" s="59"/>
      <c r="F44" s="322"/>
      <c r="G44" s="264"/>
      <c r="H44" s="324"/>
      <c r="I44" s="264"/>
      <c r="J44" s="324"/>
      <c r="K44" s="264"/>
      <c r="L44" s="324"/>
      <c r="M44" s="264"/>
      <c r="N44" s="324"/>
      <c r="O44" s="54"/>
      <c r="P44" s="318"/>
      <c r="Q44" s="54"/>
      <c r="R44" s="318"/>
      <c r="S44" s="53"/>
      <c r="T44" s="324"/>
      <c r="U44" s="53"/>
      <c r="V44" s="324"/>
      <c r="W44" s="54"/>
      <c r="X44" s="324"/>
      <c r="Y44" s="53"/>
      <c r="Z44" s="324"/>
      <c r="AA44" s="264"/>
      <c r="AB44" s="324"/>
    </row>
    <row r="45" spans="1:28" ht="18" thickBot="1" x14ac:dyDescent="0.4">
      <c r="A45" s="167"/>
      <c r="B45" s="137"/>
      <c r="C45" s="141"/>
      <c r="D45" s="95"/>
      <c r="E45" s="60"/>
      <c r="F45" s="323"/>
      <c r="G45" s="286"/>
      <c r="H45" s="325"/>
      <c r="I45" s="286"/>
      <c r="J45" s="325"/>
      <c r="K45" s="286"/>
      <c r="L45" s="325"/>
      <c r="M45" s="286"/>
      <c r="N45" s="325"/>
      <c r="O45" s="52"/>
      <c r="P45" s="319"/>
      <c r="Q45" s="52"/>
      <c r="R45" s="319"/>
      <c r="S45" s="52"/>
      <c r="T45" s="325"/>
      <c r="U45" s="52"/>
      <c r="V45" s="325"/>
      <c r="W45" s="52"/>
      <c r="X45" s="325"/>
      <c r="Y45" s="52"/>
      <c r="Z45" s="325"/>
      <c r="AA45" s="52"/>
      <c r="AB45" s="325"/>
    </row>
    <row r="46" spans="1:28" x14ac:dyDescent="0.35">
      <c r="A46" s="166" t="s">
        <v>62</v>
      </c>
      <c r="B46" s="320"/>
      <c r="C46" s="321"/>
      <c r="D46" s="94"/>
      <c r="E46" s="59"/>
      <c r="F46" s="322"/>
      <c r="G46" s="264"/>
      <c r="H46" s="318"/>
      <c r="I46" s="48"/>
      <c r="J46" s="318"/>
      <c r="K46" s="264"/>
      <c r="L46" s="324"/>
      <c r="M46" s="264"/>
      <c r="N46" s="318"/>
      <c r="O46" s="264"/>
      <c r="P46" s="318"/>
      <c r="Q46" s="264"/>
      <c r="R46" s="318"/>
      <c r="S46" s="264"/>
      <c r="T46" s="318"/>
      <c r="U46" s="264"/>
      <c r="V46" s="318"/>
      <c r="W46" s="264"/>
      <c r="X46" s="318"/>
      <c r="Y46" s="264"/>
      <c r="Z46" s="318"/>
      <c r="AA46" s="264"/>
      <c r="AB46" s="318"/>
    </row>
    <row r="47" spans="1:28" ht="18" thickBot="1" x14ac:dyDescent="0.4">
      <c r="A47" s="167"/>
      <c r="B47" s="137"/>
      <c r="C47" s="141"/>
      <c r="D47" s="95"/>
      <c r="E47" s="60"/>
      <c r="F47" s="323"/>
      <c r="G47" s="52"/>
      <c r="H47" s="319"/>
      <c r="I47" s="52"/>
      <c r="J47" s="319"/>
      <c r="K47" s="52"/>
      <c r="L47" s="325"/>
      <c r="M47" s="52"/>
      <c r="N47" s="319"/>
      <c r="O47" s="52"/>
      <c r="P47" s="319"/>
      <c r="Q47" s="52"/>
      <c r="R47" s="319"/>
      <c r="S47" s="52"/>
      <c r="T47" s="319"/>
      <c r="U47" s="52"/>
      <c r="V47" s="319"/>
      <c r="W47" s="52"/>
      <c r="X47" s="319"/>
      <c r="Y47" s="52"/>
      <c r="Z47" s="319"/>
      <c r="AA47" s="52"/>
      <c r="AB47" s="319"/>
    </row>
    <row r="48" spans="1:28" x14ac:dyDescent="0.35">
      <c r="A48" s="166" t="s">
        <v>63</v>
      </c>
      <c r="B48" s="346"/>
      <c r="C48" s="347"/>
      <c r="D48" s="94"/>
      <c r="E48" s="58"/>
      <c r="F48" s="322"/>
      <c r="G48" s="264"/>
      <c r="H48" s="324"/>
      <c r="I48" s="264"/>
      <c r="J48" s="324"/>
      <c r="K48" s="54"/>
      <c r="L48" s="324"/>
      <c r="M48" s="264"/>
      <c r="N48" s="324"/>
      <c r="O48" s="264"/>
      <c r="P48" s="324"/>
      <c r="Q48" s="264"/>
      <c r="R48" s="324"/>
      <c r="S48" s="53"/>
      <c r="T48" s="324"/>
      <c r="U48" s="53"/>
      <c r="V48" s="324"/>
      <c r="W48" s="54"/>
      <c r="X48" s="324"/>
      <c r="Y48" s="264"/>
      <c r="Z48" s="324"/>
      <c r="AA48" s="264"/>
      <c r="AB48" s="324"/>
    </row>
    <row r="49" spans="1:28" ht="18" thickBot="1" x14ac:dyDescent="0.4">
      <c r="A49" s="167"/>
      <c r="B49" s="137"/>
      <c r="C49" s="141"/>
      <c r="D49" s="95"/>
      <c r="E49" s="58"/>
      <c r="F49" s="323"/>
      <c r="G49" s="52"/>
      <c r="H49" s="325"/>
      <c r="I49" s="52"/>
      <c r="J49" s="325"/>
      <c r="K49" s="52"/>
      <c r="L49" s="325"/>
      <c r="M49" s="52"/>
      <c r="N49" s="325"/>
      <c r="O49" s="52"/>
      <c r="P49" s="325"/>
      <c r="Q49" s="52"/>
      <c r="R49" s="325"/>
      <c r="S49" s="52"/>
      <c r="T49" s="325"/>
      <c r="U49" s="52"/>
      <c r="V49" s="325"/>
      <c r="W49" s="52"/>
      <c r="X49" s="325"/>
      <c r="Y49" s="52"/>
      <c r="Z49" s="325"/>
      <c r="AA49" s="52"/>
      <c r="AB49" s="325"/>
    </row>
    <row r="50" spans="1:28" x14ac:dyDescent="0.35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28" x14ac:dyDescent="0.35">
      <c r="B51" s="64" t="s">
        <v>292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28" x14ac:dyDescent="0.35">
      <c r="B52" s="120">
        <f>'Podle ELO'!A52</f>
        <v>1813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28" x14ac:dyDescent="0.35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28" x14ac:dyDescent="0.35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7</v>
      </c>
      <c r="J54" s="67"/>
      <c r="K54" s="67">
        <f>'Podle ELO'!J54</f>
        <v>6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4</v>
      </c>
      <c r="S54" s="67">
        <f>'Podle ELO'!R54</f>
        <v>7</v>
      </c>
      <c r="T54" s="67"/>
      <c r="U54" s="67">
        <f>'Podle ELO'!T54</f>
        <v>5</v>
      </c>
      <c r="V54" s="67"/>
      <c r="W54" s="67">
        <f>'Podle ELO'!V54</f>
        <v>6</v>
      </c>
      <c r="X54" s="67"/>
      <c r="Y54" s="67">
        <f>'Podle ELO'!X54</f>
        <v>5</v>
      </c>
      <c r="Z54" s="67"/>
      <c r="AA54" s="67">
        <f>'Podle ELO'!Z54</f>
        <v>0</v>
      </c>
      <c r="AB54" s="67"/>
    </row>
    <row r="55" spans="1:28" s="76" customFormat="1" x14ac:dyDescent="0.35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2</v>
      </c>
      <c r="P55" s="74"/>
      <c r="Q55" s="74">
        <f>'Podle ELO'!P55</f>
        <v>1</v>
      </c>
      <c r="S55" s="74">
        <f>'Podle ELO'!R55</f>
        <v>0</v>
      </c>
      <c r="T55" s="74"/>
      <c r="U55" s="74">
        <f>'Podle ELO'!T55</f>
        <v>1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4</v>
      </c>
      <c r="AB55" s="74"/>
    </row>
    <row r="56" spans="1:28" s="42" customFormat="1" x14ac:dyDescent="0.35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13</v>
      </c>
      <c r="J56" s="80"/>
      <c r="K56" s="80">
        <f>'Podle ELO'!J56</f>
        <v>20</v>
      </c>
      <c r="L56" s="80"/>
      <c r="M56" s="80">
        <f>'Podle ELO'!L56</f>
        <v>28</v>
      </c>
      <c r="N56" s="80"/>
      <c r="O56" s="80">
        <f>'Podle ELO'!N56</f>
        <v>36</v>
      </c>
      <c r="P56" s="80"/>
      <c r="Q56" s="80">
        <f>'Podle ELO'!P56</f>
        <v>41</v>
      </c>
      <c r="S56" s="80">
        <f>'Podle ELO'!R56</f>
        <v>48</v>
      </c>
      <c r="T56" s="80"/>
      <c r="U56" s="80">
        <f>'Podle ELO'!T56</f>
        <v>54</v>
      </c>
      <c r="V56" s="80"/>
      <c r="W56" s="80">
        <f>'Podle ELO'!V56</f>
        <v>60</v>
      </c>
      <c r="X56" s="80"/>
      <c r="Y56" s="80">
        <f>'Podle ELO'!X56</f>
        <v>65</v>
      </c>
      <c r="Z56" s="80"/>
      <c r="AA56" s="80">
        <f>'Podle ELO'!Z56</f>
        <v>69</v>
      </c>
      <c r="AB56" s="80"/>
    </row>
    <row r="57" spans="1:28" x14ac:dyDescent="0.35">
      <c r="G57" s="67"/>
      <c r="H57" s="67"/>
      <c r="I57" s="67"/>
      <c r="J57" s="67"/>
      <c r="K57" s="67"/>
      <c r="L57" s="67"/>
      <c r="M57" s="67"/>
      <c r="N57" s="67"/>
    </row>
    <row r="58" spans="1:28" x14ac:dyDescent="0.35">
      <c r="G58" s="67"/>
      <c r="H58" s="67"/>
      <c r="I58" s="67"/>
      <c r="J58" s="67"/>
      <c r="K58" s="67"/>
      <c r="L58" s="67"/>
      <c r="M58" s="67"/>
      <c r="N58" s="67"/>
    </row>
    <row r="59" spans="1:28" x14ac:dyDescent="0.35">
      <c r="G59" s="67"/>
      <c r="H59" s="67"/>
      <c r="I59" s="67"/>
      <c r="J59" s="67"/>
      <c r="K59" s="67"/>
      <c r="L59" s="67"/>
      <c r="M59" s="67"/>
      <c r="N59" s="67"/>
    </row>
  </sheetData>
  <mergeCells count="309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5" activePane="bottomLeft" state="frozen"/>
      <selection pane="bottomLeft" activeCell="X39" sqref="X39:Y40"/>
    </sheetView>
  </sheetViews>
  <sheetFormatPr defaultColWidth="8.6640625" defaultRowHeight="17.399999999999999" x14ac:dyDescent="0.35"/>
  <cols>
    <col min="1" max="1" width="6.6640625" style="41" customWidth="1"/>
    <col min="2" max="2" width="5.6640625" style="139" customWidth="1"/>
    <col min="3" max="3" width="13.44140625" style="38" customWidth="1"/>
    <col min="4" max="4" width="0.88671875" style="39" customWidth="1"/>
    <col min="5" max="5" width="4.109375" style="123" customWidth="1"/>
    <col min="6" max="24" width="4.109375" style="41" customWidth="1"/>
    <col min="25" max="25" width="5.6640625" style="41" bestFit="1" customWidth="1"/>
    <col min="26" max="26" width="4.109375" style="41" customWidth="1"/>
    <col min="27" max="27" width="5.6640625" style="41" bestFit="1" customWidth="1"/>
    <col min="28" max="28" width="1" style="41" customWidth="1"/>
    <col min="29" max="29" width="11.5546875" style="41" bestFit="1" customWidth="1"/>
    <col min="30" max="16384" width="8.6640625" style="41"/>
  </cols>
  <sheetData>
    <row r="1" spans="1:29" x14ac:dyDescent="0.35">
      <c r="A1" s="37" t="s">
        <v>0</v>
      </c>
      <c r="B1" s="138"/>
      <c r="Q1" s="42" t="s">
        <v>254</v>
      </c>
    </row>
    <row r="2" spans="1:29" ht="18" thickBot="1" x14ac:dyDescent="0.4"/>
    <row r="3" spans="1:29" s="45" customFormat="1" x14ac:dyDescent="0.35">
      <c r="A3" s="336" t="s">
        <v>2</v>
      </c>
      <c r="B3" s="337"/>
      <c r="C3" s="132" t="s">
        <v>3</v>
      </c>
      <c r="D3" s="44"/>
      <c r="E3" s="121" t="s">
        <v>15</v>
      </c>
      <c r="F3" s="342" t="s">
        <v>4</v>
      </c>
      <c r="G3" s="337"/>
      <c r="H3" s="336" t="s">
        <v>5</v>
      </c>
      <c r="I3" s="337"/>
      <c r="J3" s="336" t="s">
        <v>6</v>
      </c>
      <c r="K3" s="337"/>
      <c r="L3" s="336" t="s">
        <v>7</v>
      </c>
      <c r="M3" s="337"/>
      <c r="N3" s="336" t="s">
        <v>8</v>
      </c>
      <c r="O3" s="337"/>
      <c r="P3" s="336" t="s">
        <v>9</v>
      </c>
      <c r="Q3" s="337"/>
      <c r="R3" s="336" t="s">
        <v>10</v>
      </c>
      <c r="S3" s="337"/>
      <c r="T3" s="336" t="s">
        <v>11</v>
      </c>
      <c r="U3" s="337"/>
      <c r="V3" s="336" t="s">
        <v>12</v>
      </c>
      <c r="W3" s="337"/>
      <c r="X3" s="336" t="s">
        <v>13</v>
      </c>
      <c r="Y3" s="337"/>
      <c r="Z3" s="336" t="s">
        <v>14</v>
      </c>
      <c r="AA3" s="337"/>
      <c r="AC3" s="197" t="s">
        <v>157</v>
      </c>
    </row>
    <row r="4" spans="1:29" s="45" customFormat="1" ht="18" thickBot="1" x14ac:dyDescent="0.4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43" t="s">
        <v>255</v>
      </c>
      <c r="G4" s="339"/>
      <c r="H4" s="338" t="s">
        <v>256</v>
      </c>
      <c r="I4" s="339"/>
      <c r="J4" s="338" t="s">
        <v>257</v>
      </c>
      <c r="K4" s="339"/>
      <c r="L4" s="338" t="s">
        <v>258</v>
      </c>
      <c r="M4" s="339"/>
      <c r="N4" s="338" t="s">
        <v>259</v>
      </c>
      <c r="O4" s="339"/>
      <c r="P4" s="338" t="s">
        <v>260</v>
      </c>
      <c r="Q4" s="339"/>
      <c r="R4" s="338" t="s">
        <v>261</v>
      </c>
      <c r="S4" s="339"/>
      <c r="T4" s="338" t="s">
        <v>262</v>
      </c>
      <c r="U4" s="339"/>
      <c r="V4" s="338" t="s">
        <v>263</v>
      </c>
      <c r="W4" s="339"/>
      <c r="X4" s="338" t="s">
        <v>264</v>
      </c>
      <c r="Y4" s="339"/>
      <c r="Z4" s="338" t="s">
        <v>265</v>
      </c>
      <c r="AA4" s="339"/>
      <c r="AC4" s="87" t="s">
        <v>147</v>
      </c>
    </row>
    <row r="5" spans="1:29" x14ac:dyDescent="0.35">
      <c r="A5" s="312">
        <v>1</v>
      </c>
      <c r="B5" s="313"/>
      <c r="C5" s="94" t="s">
        <v>268</v>
      </c>
      <c r="D5" s="59"/>
      <c r="E5" s="314">
        <v>1</v>
      </c>
      <c r="F5" s="48">
        <v>5</v>
      </c>
      <c r="G5" s="340">
        <v>2</v>
      </c>
      <c r="H5" s="297">
        <v>9</v>
      </c>
      <c r="I5" s="334">
        <v>2.5</v>
      </c>
      <c r="J5" s="53">
        <v>4</v>
      </c>
      <c r="K5" s="334">
        <v>3.5</v>
      </c>
      <c r="L5" s="53">
        <v>6</v>
      </c>
      <c r="M5" s="334">
        <v>4.5</v>
      </c>
      <c r="N5" s="48">
        <v>8</v>
      </c>
      <c r="O5" s="334">
        <v>5.5</v>
      </c>
      <c r="P5" s="49">
        <v>8</v>
      </c>
      <c r="Q5" s="334">
        <v>5.5</v>
      </c>
      <c r="R5" s="49">
        <v>3</v>
      </c>
      <c r="S5" s="334">
        <v>6.5</v>
      </c>
      <c r="T5" s="292" t="s">
        <v>220</v>
      </c>
      <c r="U5" s="334">
        <v>6.5</v>
      </c>
      <c r="V5" s="292" t="s">
        <v>220</v>
      </c>
      <c r="W5" s="332">
        <v>6.5</v>
      </c>
      <c r="X5" s="292" t="s">
        <v>220</v>
      </c>
      <c r="Y5" s="318">
        <v>6.5</v>
      </c>
      <c r="Z5" s="49"/>
      <c r="AA5" s="318"/>
      <c r="AC5" s="311">
        <f>ELO!O5</f>
        <v>1782.2857142857142</v>
      </c>
    </row>
    <row r="6" spans="1:29" ht="18" thickBot="1" x14ac:dyDescent="0.4">
      <c r="A6" s="137">
        <v>2079</v>
      </c>
      <c r="B6" s="141">
        <v>2073</v>
      </c>
      <c r="C6" s="95" t="s">
        <v>275</v>
      </c>
      <c r="D6" s="60"/>
      <c r="E6" s="315"/>
      <c r="F6" s="286">
        <v>1</v>
      </c>
      <c r="G6" s="341"/>
      <c r="H6" s="298">
        <v>0.5</v>
      </c>
      <c r="I6" s="335"/>
      <c r="J6" s="52">
        <v>1</v>
      </c>
      <c r="K6" s="335"/>
      <c r="L6" s="52">
        <v>1</v>
      </c>
      <c r="M6" s="335"/>
      <c r="N6" s="52">
        <v>1</v>
      </c>
      <c r="O6" s="335"/>
      <c r="P6" s="52">
        <v>0</v>
      </c>
      <c r="Q6" s="335"/>
      <c r="R6" s="52">
        <v>1</v>
      </c>
      <c r="S6" s="335"/>
      <c r="T6" s="291">
        <v>0</v>
      </c>
      <c r="U6" s="335"/>
      <c r="V6" s="291">
        <v>0</v>
      </c>
      <c r="W6" s="333"/>
      <c r="X6" s="291">
        <v>0</v>
      </c>
      <c r="Y6" s="319"/>
      <c r="Z6" s="52"/>
      <c r="AA6" s="319"/>
      <c r="AC6" s="308"/>
    </row>
    <row r="7" spans="1:29" x14ac:dyDescent="0.35">
      <c r="A7" s="312">
        <v>2</v>
      </c>
      <c r="B7" s="313"/>
      <c r="C7" s="94"/>
      <c r="D7" s="59"/>
      <c r="E7" s="314">
        <v>1</v>
      </c>
      <c r="F7" s="54"/>
      <c r="G7" s="318"/>
      <c r="H7" s="54"/>
      <c r="I7" s="318"/>
      <c r="J7" s="54"/>
      <c r="K7" s="318"/>
      <c r="L7" s="53"/>
      <c r="M7" s="318"/>
      <c r="N7" s="53"/>
      <c r="O7" s="318"/>
      <c r="P7" s="54"/>
      <c r="Q7" s="318"/>
      <c r="R7" s="49"/>
      <c r="S7" s="318"/>
      <c r="T7" s="53"/>
      <c r="U7" s="318"/>
      <c r="V7" s="54"/>
      <c r="W7" s="318"/>
      <c r="X7" s="54"/>
      <c r="Y7" s="318"/>
      <c r="Z7" s="53"/>
      <c r="AA7" s="318"/>
      <c r="AC7" s="307" t="e">
        <f>ELO!O6</f>
        <v>#DIV/0!</v>
      </c>
    </row>
    <row r="8" spans="1:29" ht="18" thickBot="1" x14ac:dyDescent="0.4">
      <c r="A8" s="137"/>
      <c r="B8" s="141"/>
      <c r="C8" s="95"/>
      <c r="D8" s="60"/>
      <c r="E8" s="315"/>
      <c r="F8" s="51"/>
      <c r="G8" s="319"/>
      <c r="H8" s="51"/>
      <c r="I8" s="319"/>
      <c r="J8" s="51"/>
      <c r="K8" s="319"/>
      <c r="L8" s="51"/>
      <c r="M8" s="319"/>
      <c r="N8" s="52"/>
      <c r="O8" s="319"/>
      <c r="P8" s="52"/>
      <c r="Q8" s="319"/>
      <c r="R8" s="52"/>
      <c r="S8" s="319"/>
      <c r="T8" s="52"/>
      <c r="U8" s="319"/>
      <c r="V8" s="52"/>
      <c r="W8" s="319"/>
      <c r="X8" s="52"/>
      <c r="Y8" s="319"/>
      <c r="Z8" s="52"/>
      <c r="AA8" s="319"/>
      <c r="AC8" s="308"/>
    </row>
    <row r="9" spans="1:29" x14ac:dyDescent="0.35">
      <c r="A9" s="312">
        <v>3</v>
      </c>
      <c r="B9" s="313"/>
      <c r="C9" s="94" t="s">
        <v>84</v>
      </c>
      <c r="D9" s="59"/>
      <c r="E9" s="314">
        <v>1</v>
      </c>
      <c r="F9" s="53">
        <v>7</v>
      </c>
      <c r="G9" s="316">
        <v>1.5</v>
      </c>
      <c r="H9" s="54">
        <v>4</v>
      </c>
      <c r="I9" s="316">
        <v>2</v>
      </c>
      <c r="J9" s="53">
        <v>9</v>
      </c>
      <c r="K9" s="324">
        <v>2</v>
      </c>
      <c r="L9" s="54">
        <v>8</v>
      </c>
      <c r="M9" s="318">
        <v>2</v>
      </c>
      <c r="N9" s="49">
        <v>13</v>
      </c>
      <c r="O9" s="324">
        <v>3</v>
      </c>
      <c r="P9" s="48">
        <v>20</v>
      </c>
      <c r="Q9" s="316">
        <v>4</v>
      </c>
      <c r="R9" s="54">
        <v>1</v>
      </c>
      <c r="S9" s="324">
        <v>4</v>
      </c>
      <c r="T9" s="54">
        <v>6</v>
      </c>
      <c r="U9" s="324">
        <v>4</v>
      </c>
      <c r="V9" s="53">
        <v>19</v>
      </c>
      <c r="W9" s="324">
        <v>5</v>
      </c>
      <c r="X9" s="48">
        <v>5</v>
      </c>
      <c r="Y9" s="318">
        <v>6</v>
      </c>
      <c r="Z9" s="48"/>
      <c r="AA9" s="324"/>
      <c r="AC9" s="307">
        <f>ELO!O7</f>
        <v>1725.2</v>
      </c>
    </row>
    <row r="10" spans="1:29" ht="18" thickBot="1" x14ac:dyDescent="0.4">
      <c r="A10" s="137">
        <v>1924</v>
      </c>
      <c r="B10" s="141">
        <v>1923</v>
      </c>
      <c r="C10" s="95" t="s">
        <v>85</v>
      </c>
      <c r="D10" s="60"/>
      <c r="E10" s="315"/>
      <c r="F10" s="51">
        <v>0.5</v>
      </c>
      <c r="G10" s="317"/>
      <c r="H10" s="51">
        <v>0.5</v>
      </c>
      <c r="I10" s="317"/>
      <c r="J10" s="51">
        <v>0</v>
      </c>
      <c r="K10" s="325"/>
      <c r="L10" s="51">
        <v>0</v>
      </c>
      <c r="M10" s="319"/>
      <c r="N10" s="52">
        <v>1</v>
      </c>
      <c r="O10" s="325"/>
      <c r="P10" s="52">
        <v>1</v>
      </c>
      <c r="Q10" s="317"/>
      <c r="R10" s="52">
        <v>0</v>
      </c>
      <c r="S10" s="325"/>
      <c r="T10" s="51">
        <v>0</v>
      </c>
      <c r="U10" s="325"/>
      <c r="V10" s="51">
        <v>1</v>
      </c>
      <c r="W10" s="325"/>
      <c r="X10" s="52">
        <v>1</v>
      </c>
      <c r="Y10" s="319"/>
      <c r="Z10" s="52"/>
      <c r="AA10" s="325"/>
      <c r="AC10" s="308"/>
    </row>
    <row r="11" spans="1:29" x14ac:dyDescent="0.35">
      <c r="A11" s="312">
        <v>4</v>
      </c>
      <c r="B11" s="313"/>
      <c r="C11" s="94" t="s">
        <v>272</v>
      </c>
      <c r="D11" s="59"/>
      <c r="E11" s="314">
        <v>1</v>
      </c>
      <c r="F11" s="48">
        <v>6</v>
      </c>
      <c r="G11" s="316">
        <v>1.5</v>
      </c>
      <c r="H11" s="53">
        <v>3</v>
      </c>
      <c r="I11" s="316">
        <v>2</v>
      </c>
      <c r="J11" s="48">
        <v>1</v>
      </c>
      <c r="K11" s="318">
        <v>2</v>
      </c>
      <c r="L11" s="48">
        <v>9</v>
      </c>
      <c r="M11" s="318">
        <v>2</v>
      </c>
      <c r="N11" s="53">
        <v>11</v>
      </c>
      <c r="O11" s="318">
        <v>2</v>
      </c>
      <c r="P11" s="48">
        <v>18</v>
      </c>
      <c r="Q11" s="318">
        <v>3</v>
      </c>
      <c r="R11" s="53">
        <v>20</v>
      </c>
      <c r="S11" s="318">
        <v>4</v>
      </c>
      <c r="T11" s="54">
        <v>8</v>
      </c>
      <c r="U11" s="318">
        <v>4</v>
      </c>
      <c r="V11" s="292" t="s">
        <v>220</v>
      </c>
      <c r="W11" s="318">
        <v>4</v>
      </c>
      <c r="X11" s="292" t="s">
        <v>220</v>
      </c>
      <c r="Y11" s="318">
        <v>4</v>
      </c>
      <c r="Z11" s="48"/>
      <c r="AA11" s="318"/>
      <c r="AC11" s="307">
        <f>ELO!O8</f>
        <v>1714.875</v>
      </c>
    </row>
    <row r="12" spans="1:29" ht="18" thickBot="1" x14ac:dyDescent="0.4">
      <c r="A12" s="137">
        <v>1840</v>
      </c>
      <c r="B12" s="141">
        <v>1809</v>
      </c>
      <c r="C12" s="95" t="s">
        <v>276</v>
      </c>
      <c r="D12" s="60"/>
      <c r="E12" s="315"/>
      <c r="F12" s="52">
        <v>0.5</v>
      </c>
      <c r="G12" s="317"/>
      <c r="H12" s="52">
        <v>0.5</v>
      </c>
      <c r="I12" s="317"/>
      <c r="J12" s="52">
        <v>0</v>
      </c>
      <c r="K12" s="319"/>
      <c r="L12" s="52">
        <v>0</v>
      </c>
      <c r="M12" s="319"/>
      <c r="N12" s="52">
        <v>0</v>
      </c>
      <c r="O12" s="319"/>
      <c r="P12" s="52">
        <v>1</v>
      </c>
      <c r="Q12" s="319"/>
      <c r="R12" s="52">
        <v>1</v>
      </c>
      <c r="S12" s="319"/>
      <c r="T12" s="52">
        <v>0</v>
      </c>
      <c r="U12" s="319"/>
      <c r="V12" s="291">
        <v>0</v>
      </c>
      <c r="W12" s="319"/>
      <c r="X12" s="291">
        <v>0</v>
      </c>
      <c r="Y12" s="319"/>
      <c r="Z12" s="52"/>
      <c r="AA12" s="319"/>
      <c r="AC12" s="308"/>
    </row>
    <row r="13" spans="1:29" x14ac:dyDescent="0.35">
      <c r="A13" s="312">
        <v>5</v>
      </c>
      <c r="B13" s="313"/>
      <c r="C13" s="94" t="s">
        <v>244</v>
      </c>
      <c r="D13" s="59"/>
      <c r="E13" s="314">
        <v>1</v>
      </c>
      <c r="F13" s="49">
        <v>1</v>
      </c>
      <c r="G13" s="324">
        <v>1</v>
      </c>
      <c r="H13" s="48">
        <v>13</v>
      </c>
      <c r="I13" s="332">
        <v>1.5</v>
      </c>
      <c r="J13" s="49">
        <v>8</v>
      </c>
      <c r="K13" s="324">
        <v>1.5</v>
      </c>
      <c r="L13" s="48">
        <v>12</v>
      </c>
      <c r="M13" s="324">
        <v>2.5</v>
      </c>
      <c r="N13" s="299">
        <v>9</v>
      </c>
      <c r="O13" s="324">
        <v>3.5</v>
      </c>
      <c r="P13" s="53">
        <v>11</v>
      </c>
      <c r="Q13" s="324">
        <v>4</v>
      </c>
      <c r="R13" s="53">
        <v>15</v>
      </c>
      <c r="S13" s="332">
        <v>5</v>
      </c>
      <c r="T13" s="54">
        <v>15</v>
      </c>
      <c r="U13" s="316">
        <v>6</v>
      </c>
      <c r="V13" s="54">
        <v>11</v>
      </c>
      <c r="W13" s="316">
        <v>7</v>
      </c>
      <c r="X13" s="53">
        <v>3</v>
      </c>
      <c r="Y13" s="332">
        <v>7</v>
      </c>
      <c r="Z13" s="53"/>
      <c r="AA13" s="324"/>
      <c r="AC13" s="307">
        <f>ELO!O9</f>
        <v>1684.3</v>
      </c>
    </row>
    <row r="14" spans="1:29" ht="18" thickBot="1" x14ac:dyDescent="0.4">
      <c r="A14" s="137">
        <v>1837</v>
      </c>
      <c r="B14" s="141">
        <v>1814</v>
      </c>
      <c r="C14" s="95" t="s">
        <v>248</v>
      </c>
      <c r="D14" s="60"/>
      <c r="E14" s="315"/>
      <c r="F14" s="286">
        <v>0</v>
      </c>
      <c r="G14" s="325"/>
      <c r="H14" s="286">
        <v>0.5</v>
      </c>
      <c r="I14" s="333"/>
      <c r="J14" s="286">
        <v>0</v>
      </c>
      <c r="K14" s="325"/>
      <c r="L14" s="286">
        <v>1</v>
      </c>
      <c r="M14" s="325"/>
      <c r="N14" s="298">
        <v>1</v>
      </c>
      <c r="O14" s="325"/>
      <c r="P14" s="52">
        <v>0.5</v>
      </c>
      <c r="Q14" s="325"/>
      <c r="R14" s="52">
        <v>1</v>
      </c>
      <c r="S14" s="333"/>
      <c r="T14" s="52">
        <v>1</v>
      </c>
      <c r="U14" s="317"/>
      <c r="V14" s="52">
        <v>1</v>
      </c>
      <c r="W14" s="317"/>
      <c r="X14" s="52">
        <v>0</v>
      </c>
      <c r="Y14" s="333"/>
      <c r="Z14" s="51"/>
      <c r="AA14" s="325"/>
      <c r="AC14" s="308"/>
    </row>
    <row r="15" spans="1:29" x14ac:dyDescent="0.35">
      <c r="A15" s="312">
        <v>6</v>
      </c>
      <c r="B15" s="313"/>
      <c r="C15" s="94" t="s">
        <v>170</v>
      </c>
      <c r="D15" s="59"/>
      <c r="E15" s="314">
        <v>1</v>
      </c>
      <c r="F15" s="53">
        <v>4</v>
      </c>
      <c r="G15" s="316">
        <v>1.5</v>
      </c>
      <c r="H15" s="48">
        <v>7</v>
      </c>
      <c r="I15" s="334">
        <v>2.5</v>
      </c>
      <c r="J15" s="53">
        <v>8</v>
      </c>
      <c r="K15" s="334">
        <v>3.5</v>
      </c>
      <c r="L15" s="54">
        <v>1</v>
      </c>
      <c r="M15" s="316">
        <v>3.5</v>
      </c>
      <c r="N15" s="297">
        <v>15</v>
      </c>
      <c r="O15" s="316">
        <v>4.5</v>
      </c>
      <c r="P15" s="48">
        <v>9</v>
      </c>
      <c r="Q15" s="332">
        <v>4.5</v>
      </c>
      <c r="R15" s="53">
        <v>11</v>
      </c>
      <c r="S15" s="318">
        <v>4.5</v>
      </c>
      <c r="T15" s="49">
        <v>3</v>
      </c>
      <c r="U15" s="332">
        <v>5.5</v>
      </c>
      <c r="V15" s="54">
        <v>12</v>
      </c>
      <c r="W15" s="332">
        <v>6.5</v>
      </c>
      <c r="X15" s="49">
        <v>8</v>
      </c>
      <c r="Y15" s="324">
        <v>6.5</v>
      </c>
      <c r="Z15" s="53"/>
      <c r="AA15" s="318"/>
      <c r="AC15" s="307">
        <f>ELO!O10</f>
        <v>1734.2</v>
      </c>
    </row>
    <row r="16" spans="1:29" ht="18" thickBot="1" x14ac:dyDescent="0.4">
      <c r="A16" s="137">
        <v>1765</v>
      </c>
      <c r="B16" s="141">
        <v>1759</v>
      </c>
      <c r="C16" s="95" t="s">
        <v>221</v>
      </c>
      <c r="D16" s="60"/>
      <c r="E16" s="315"/>
      <c r="F16" s="51">
        <v>0.5</v>
      </c>
      <c r="G16" s="317"/>
      <c r="H16" s="51">
        <v>1</v>
      </c>
      <c r="I16" s="335"/>
      <c r="J16" s="51">
        <v>1</v>
      </c>
      <c r="K16" s="335"/>
      <c r="L16" s="52">
        <v>0</v>
      </c>
      <c r="M16" s="317"/>
      <c r="N16" s="298">
        <v>1</v>
      </c>
      <c r="O16" s="317"/>
      <c r="P16" s="52">
        <v>0</v>
      </c>
      <c r="Q16" s="333"/>
      <c r="R16" s="52">
        <v>0</v>
      </c>
      <c r="S16" s="319"/>
      <c r="T16" s="52">
        <v>1</v>
      </c>
      <c r="U16" s="333"/>
      <c r="V16" s="52">
        <v>1</v>
      </c>
      <c r="W16" s="333"/>
      <c r="X16" s="52">
        <v>0</v>
      </c>
      <c r="Y16" s="325"/>
      <c r="Z16" s="52"/>
      <c r="AA16" s="319"/>
      <c r="AC16" s="308"/>
    </row>
    <row r="17" spans="1:31" x14ac:dyDescent="0.35">
      <c r="A17" s="312">
        <v>7</v>
      </c>
      <c r="B17" s="313"/>
      <c r="C17" s="94" t="s">
        <v>289</v>
      </c>
      <c r="D17" s="59"/>
      <c r="E17" s="314">
        <v>1</v>
      </c>
      <c r="F17" s="292" t="s">
        <v>220</v>
      </c>
      <c r="G17" s="318">
        <v>1</v>
      </c>
      <c r="H17" s="292" t="s">
        <v>220</v>
      </c>
      <c r="I17" s="330">
        <v>1</v>
      </c>
      <c r="J17" s="292" t="s">
        <v>220</v>
      </c>
      <c r="K17" s="330">
        <v>1</v>
      </c>
      <c r="L17" s="48">
        <v>13</v>
      </c>
      <c r="M17" s="318">
        <v>1.5</v>
      </c>
      <c r="N17" s="49">
        <v>12</v>
      </c>
      <c r="O17" s="324">
        <v>2</v>
      </c>
      <c r="P17" s="48">
        <v>15</v>
      </c>
      <c r="Q17" s="318">
        <v>3</v>
      </c>
      <c r="R17" s="49">
        <v>8</v>
      </c>
      <c r="S17" s="324">
        <v>3</v>
      </c>
      <c r="T17" s="292" t="s">
        <v>220</v>
      </c>
      <c r="U17" s="324">
        <v>3</v>
      </c>
      <c r="V17" s="292" t="s">
        <v>220</v>
      </c>
      <c r="W17" s="318">
        <v>3</v>
      </c>
      <c r="X17" s="292" t="s">
        <v>220</v>
      </c>
      <c r="Y17" s="318">
        <v>3</v>
      </c>
      <c r="Z17" s="53"/>
      <c r="AA17" s="318"/>
      <c r="AC17" s="311">
        <f>ELO!O11</f>
        <v>1581.75</v>
      </c>
    </row>
    <row r="18" spans="1:31" ht="18" thickBot="1" x14ac:dyDescent="0.4">
      <c r="A18" s="137">
        <v>1716</v>
      </c>
      <c r="B18" s="141">
        <v>1757</v>
      </c>
      <c r="C18" s="95" t="s">
        <v>290</v>
      </c>
      <c r="D18" s="60"/>
      <c r="E18" s="315"/>
      <c r="F18" s="291">
        <v>0</v>
      </c>
      <c r="G18" s="319"/>
      <c r="H18" s="291">
        <v>0</v>
      </c>
      <c r="I18" s="331"/>
      <c r="J18" s="291">
        <v>0</v>
      </c>
      <c r="K18" s="331"/>
      <c r="L18" s="52">
        <v>0.5</v>
      </c>
      <c r="M18" s="319"/>
      <c r="N18" s="286">
        <v>0.5</v>
      </c>
      <c r="O18" s="325"/>
      <c r="P18" s="52">
        <v>1</v>
      </c>
      <c r="Q18" s="319"/>
      <c r="R18" s="52">
        <v>0</v>
      </c>
      <c r="S18" s="325"/>
      <c r="T18" s="291">
        <v>0</v>
      </c>
      <c r="U18" s="325"/>
      <c r="V18" s="291">
        <v>0</v>
      </c>
      <c r="W18" s="319"/>
      <c r="X18" s="291">
        <v>0</v>
      </c>
      <c r="Y18" s="319"/>
      <c r="Z18" s="52"/>
      <c r="AA18" s="319"/>
      <c r="AC18" s="308"/>
    </row>
    <row r="19" spans="1:31" x14ac:dyDescent="0.35">
      <c r="A19" s="312">
        <v>8</v>
      </c>
      <c r="B19" s="313"/>
      <c r="C19" s="94" t="s">
        <v>270</v>
      </c>
      <c r="D19" s="59"/>
      <c r="E19" s="314">
        <v>1</v>
      </c>
      <c r="F19" s="48">
        <v>3</v>
      </c>
      <c r="G19" s="316">
        <v>1.5</v>
      </c>
      <c r="H19" s="53">
        <v>6</v>
      </c>
      <c r="I19" s="332">
        <v>1.5</v>
      </c>
      <c r="J19" s="54">
        <v>5</v>
      </c>
      <c r="K19" s="332">
        <v>2.5</v>
      </c>
      <c r="L19" s="49">
        <v>3</v>
      </c>
      <c r="M19" s="316">
        <v>3.5</v>
      </c>
      <c r="N19" s="53">
        <v>1</v>
      </c>
      <c r="O19" s="324">
        <v>3.5</v>
      </c>
      <c r="P19" s="54">
        <v>1</v>
      </c>
      <c r="Q19" s="332">
        <v>4.5</v>
      </c>
      <c r="R19" s="54">
        <v>7</v>
      </c>
      <c r="S19" s="316">
        <v>5.5</v>
      </c>
      <c r="T19" s="53">
        <v>4</v>
      </c>
      <c r="U19" s="334">
        <v>6.5</v>
      </c>
      <c r="V19" s="53">
        <v>9</v>
      </c>
      <c r="W19" s="334">
        <v>7.5</v>
      </c>
      <c r="X19" s="54">
        <v>9</v>
      </c>
      <c r="Y19" s="334">
        <v>8.5</v>
      </c>
      <c r="Z19" s="264"/>
      <c r="AA19" s="324"/>
      <c r="AC19" s="307">
        <f>ELO!O12</f>
        <v>1861.3</v>
      </c>
    </row>
    <row r="20" spans="1:31" ht="18" thickBot="1" x14ac:dyDescent="0.4">
      <c r="A20" s="137">
        <v>1713</v>
      </c>
      <c r="B20" s="141">
        <v>1795</v>
      </c>
      <c r="C20" s="95" t="s">
        <v>277</v>
      </c>
      <c r="D20" s="60"/>
      <c r="E20" s="315"/>
      <c r="F20" s="52">
        <v>0.5</v>
      </c>
      <c r="G20" s="317"/>
      <c r="H20" s="52">
        <v>0</v>
      </c>
      <c r="I20" s="333"/>
      <c r="J20" s="51">
        <v>1</v>
      </c>
      <c r="K20" s="333"/>
      <c r="L20" s="52">
        <v>1</v>
      </c>
      <c r="M20" s="317"/>
      <c r="N20" s="52">
        <v>0</v>
      </c>
      <c r="O20" s="325"/>
      <c r="P20" s="51">
        <v>1</v>
      </c>
      <c r="Q20" s="333"/>
      <c r="R20" s="51">
        <v>1</v>
      </c>
      <c r="S20" s="317"/>
      <c r="T20" s="52">
        <v>1</v>
      </c>
      <c r="U20" s="335"/>
      <c r="V20" s="52">
        <v>1</v>
      </c>
      <c r="W20" s="335"/>
      <c r="X20" s="52">
        <v>1</v>
      </c>
      <c r="Y20" s="335"/>
      <c r="Z20" s="286"/>
      <c r="AA20" s="325"/>
      <c r="AC20" s="308"/>
    </row>
    <row r="21" spans="1:31" ht="18" thickBot="1" x14ac:dyDescent="0.4">
      <c r="A21" s="344">
        <v>9</v>
      </c>
      <c r="B21" s="345"/>
      <c r="C21" s="94" t="s">
        <v>192</v>
      </c>
      <c r="D21" s="59"/>
      <c r="E21" s="314">
        <v>1</v>
      </c>
      <c r="F21" s="299">
        <v>1</v>
      </c>
      <c r="G21" s="324">
        <v>1.5</v>
      </c>
      <c r="H21" s="53">
        <v>15</v>
      </c>
      <c r="I21" s="334">
        <v>2.5</v>
      </c>
      <c r="J21" s="54">
        <v>6</v>
      </c>
      <c r="K21" s="324">
        <v>2.5</v>
      </c>
      <c r="L21" s="49">
        <v>4</v>
      </c>
      <c r="M21" s="316">
        <v>3.5</v>
      </c>
      <c r="N21" s="49">
        <v>20</v>
      </c>
      <c r="O21" s="316">
        <v>4.5</v>
      </c>
      <c r="P21" s="49">
        <v>6</v>
      </c>
      <c r="Q21" s="334">
        <v>5.5</v>
      </c>
      <c r="R21" s="297">
        <v>5</v>
      </c>
      <c r="S21" s="316">
        <v>5.5</v>
      </c>
      <c r="T21" s="54">
        <v>11</v>
      </c>
      <c r="U21" s="332">
        <v>5.5</v>
      </c>
      <c r="V21" s="48">
        <v>8</v>
      </c>
      <c r="W21" s="324">
        <v>5.5</v>
      </c>
      <c r="X21" s="53">
        <v>11</v>
      </c>
      <c r="Y21" s="324">
        <v>5.5</v>
      </c>
      <c r="Z21" s="49"/>
      <c r="AA21" s="318"/>
      <c r="AC21" s="309">
        <f>ELO!O13</f>
        <v>1711.6</v>
      </c>
    </row>
    <row r="22" spans="1:31" ht="18" thickBot="1" x14ac:dyDescent="0.4">
      <c r="A22" s="137">
        <v>1684</v>
      </c>
      <c r="B22" s="141">
        <v>1710</v>
      </c>
      <c r="C22" s="95" t="s">
        <v>193</v>
      </c>
      <c r="D22" s="60"/>
      <c r="E22" s="315"/>
      <c r="F22" s="298">
        <v>0.5</v>
      </c>
      <c r="G22" s="325"/>
      <c r="H22" s="51">
        <v>1</v>
      </c>
      <c r="I22" s="335"/>
      <c r="J22" s="52">
        <v>0</v>
      </c>
      <c r="K22" s="325"/>
      <c r="L22" s="52">
        <v>1</v>
      </c>
      <c r="M22" s="317"/>
      <c r="N22" s="287">
        <v>1</v>
      </c>
      <c r="O22" s="317"/>
      <c r="P22" s="52">
        <v>1</v>
      </c>
      <c r="Q22" s="335"/>
      <c r="R22" s="298">
        <v>0</v>
      </c>
      <c r="S22" s="317"/>
      <c r="T22" s="52">
        <v>0</v>
      </c>
      <c r="U22" s="333"/>
      <c r="V22" s="52">
        <v>0</v>
      </c>
      <c r="W22" s="325"/>
      <c r="X22" s="52">
        <v>0</v>
      </c>
      <c r="Y22" s="325"/>
      <c r="Z22" s="52"/>
      <c r="AA22" s="319"/>
      <c r="AC22" s="310"/>
      <c r="AE22" s="318"/>
    </row>
    <row r="23" spans="1:31" ht="18" thickBot="1" x14ac:dyDescent="0.4">
      <c r="A23" s="312">
        <v>10</v>
      </c>
      <c r="B23" s="313"/>
      <c r="C23" s="94"/>
      <c r="D23" s="59"/>
      <c r="E23" s="314">
        <v>1</v>
      </c>
      <c r="F23" s="53"/>
      <c r="G23" s="318"/>
      <c r="H23" s="48"/>
      <c r="I23" s="324"/>
      <c r="J23" s="49"/>
      <c r="K23" s="324"/>
      <c r="L23" s="53"/>
      <c r="M23" s="324"/>
      <c r="N23" s="48"/>
      <c r="O23" s="324"/>
      <c r="P23" s="54"/>
      <c r="Q23" s="324"/>
      <c r="R23" s="53"/>
      <c r="S23" s="324"/>
      <c r="T23" s="48"/>
      <c r="U23" s="324"/>
      <c r="V23" s="48"/>
      <c r="W23" s="324"/>
      <c r="X23" s="49"/>
      <c r="Y23" s="324"/>
      <c r="Z23" s="54"/>
      <c r="AA23" s="324"/>
      <c r="AC23" s="307" t="e">
        <f>ELO!O14</f>
        <v>#DIV/0!</v>
      </c>
      <c r="AE23" s="319"/>
    </row>
    <row r="24" spans="1:31" ht="18" thickBot="1" x14ac:dyDescent="0.4">
      <c r="A24" s="137"/>
      <c r="B24" s="141"/>
      <c r="C24" s="95"/>
      <c r="D24" s="60"/>
      <c r="E24" s="315"/>
      <c r="F24" s="52"/>
      <c r="G24" s="319"/>
      <c r="H24" s="52"/>
      <c r="I24" s="325"/>
      <c r="J24" s="52"/>
      <c r="K24" s="325"/>
      <c r="L24" s="51"/>
      <c r="M24" s="325"/>
      <c r="N24" s="51"/>
      <c r="O24" s="325"/>
      <c r="P24" s="51"/>
      <c r="Q24" s="325"/>
      <c r="R24" s="51"/>
      <c r="S24" s="325"/>
      <c r="T24" s="51"/>
      <c r="U24" s="325"/>
      <c r="V24" s="52"/>
      <c r="W24" s="325"/>
      <c r="X24" s="52"/>
      <c r="Y24" s="325"/>
      <c r="Z24" s="51"/>
      <c r="AA24" s="325"/>
      <c r="AC24" s="308"/>
    </row>
    <row r="25" spans="1:31" x14ac:dyDescent="0.35">
      <c r="A25" s="326">
        <v>11</v>
      </c>
      <c r="B25" s="327"/>
      <c r="C25" s="94" t="s">
        <v>280</v>
      </c>
      <c r="D25" s="59"/>
      <c r="E25" s="328">
        <v>0</v>
      </c>
      <c r="F25" s="292" t="s">
        <v>220</v>
      </c>
      <c r="G25" s="324">
        <v>0</v>
      </c>
      <c r="H25" s="49">
        <v>12</v>
      </c>
      <c r="I25" s="324">
        <v>1</v>
      </c>
      <c r="J25" s="48">
        <v>3</v>
      </c>
      <c r="K25" s="324">
        <v>2</v>
      </c>
      <c r="L25" s="49">
        <v>15</v>
      </c>
      <c r="M25" s="332">
        <v>3</v>
      </c>
      <c r="N25" s="48">
        <v>4</v>
      </c>
      <c r="O25" s="332">
        <v>4</v>
      </c>
      <c r="P25" s="48">
        <v>5</v>
      </c>
      <c r="Q25" s="316">
        <v>4.5</v>
      </c>
      <c r="R25" s="54">
        <v>6</v>
      </c>
      <c r="S25" s="316">
        <v>5.5</v>
      </c>
      <c r="T25" s="53">
        <v>9</v>
      </c>
      <c r="U25" s="334">
        <v>6.5</v>
      </c>
      <c r="V25" s="53">
        <v>5</v>
      </c>
      <c r="W25" s="332">
        <v>6.5</v>
      </c>
      <c r="X25" s="48">
        <v>9</v>
      </c>
      <c r="Y25" s="316">
        <v>7.5</v>
      </c>
      <c r="Z25" s="54"/>
      <c r="AA25" s="318"/>
      <c r="AC25" s="307">
        <f>ELO!O15</f>
        <v>1733.5555555555557</v>
      </c>
    </row>
    <row r="26" spans="1:31" ht="18" thickBot="1" x14ac:dyDescent="0.4">
      <c r="A26" s="137">
        <v>1674</v>
      </c>
      <c r="B26" s="141">
        <v>1741</v>
      </c>
      <c r="C26" s="95" t="s">
        <v>281</v>
      </c>
      <c r="D26" s="60"/>
      <c r="E26" s="329"/>
      <c r="F26" s="291">
        <v>0</v>
      </c>
      <c r="G26" s="325"/>
      <c r="H26" s="52">
        <v>1</v>
      </c>
      <c r="I26" s="325"/>
      <c r="J26" s="52">
        <v>1</v>
      </c>
      <c r="K26" s="325"/>
      <c r="L26" s="52">
        <v>1</v>
      </c>
      <c r="M26" s="333"/>
      <c r="N26" s="52">
        <v>1</v>
      </c>
      <c r="O26" s="333"/>
      <c r="P26" s="52">
        <v>0.5</v>
      </c>
      <c r="Q26" s="317"/>
      <c r="R26" s="52">
        <v>1</v>
      </c>
      <c r="S26" s="317"/>
      <c r="T26" s="52">
        <v>1</v>
      </c>
      <c r="U26" s="335"/>
      <c r="V26" s="52">
        <v>0</v>
      </c>
      <c r="W26" s="333"/>
      <c r="X26" s="52">
        <v>1</v>
      </c>
      <c r="Y26" s="317"/>
      <c r="Z26" s="52"/>
      <c r="AA26" s="319"/>
      <c r="AC26" s="308"/>
    </row>
    <row r="27" spans="1:31" x14ac:dyDescent="0.35">
      <c r="A27" s="326">
        <v>12</v>
      </c>
      <c r="B27" s="327"/>
      <c r="C27" s="94" t="s">
        <v>87</v>
      </c>
      <c r="D27" s="59"/>
      <c r="E27" s="328">
        <v>0</v>
      </c>
      <c r="F27" s="49">
        <v>16</v>
      </c>
      <c r="G27" s="324">
        <v>1</v>
      </c>
      <c r="H27" s="54">
        <v>9</v>
      </c>
      <c r="I27" s="324">
        <v>1</v>
      </c>
      <c r="J27" s="49">
        <v>13</v>
      </c>
      <c r="K27" s="324">
        <v>1.5</v>
      </c>
      <c r="L27" s="49">
        <v>5</v>
      </c>
      <c r="M27" s="324">
        <v>1.5</v>
      </c>
      <c r="N27" s="54">
        <v>7</v>
      </c>
      <c r="O27" s="318">
        <v>2</v>
      </c>
      <c r="P27" s="54">
        <v>19</v>
      </c>
      <c r="Q27" s="324">
        <v>3</v>
      </c>
      <c r="R27" s="48">
        <v>13</v>
      </c>
      <c r="S27" s="324">
        <v>4</v>
      </c>
      <c r="T27" s="49">
        <v>20</v>
      </c>
      <c r="U27" s="324">
        <v>5</v>
      </c>
      <c r="V27" s="49">
        <v>6</v>
      </c>
      <c r="W27" s="324">
        <v>5</v>
      </c>
      <c r="X27" s="48">
        <v>18</v>
      </c>
      <c r="Y27" s="324">
        <v>6</v>
      </c>
      <c r="Z27" s="264"/>
      <c r="AA27" s="324"/>
      <c r="AC27" s="309">
        <f>ELO!O16</f>
        <v>1558.1</v>
      </c>
    </row>
    <row r="28" spans="1:31" ht="18" thickBot="1" x14ac:dyDescent="0.4">
      <c r="A28" s="137">
        <v>1550</v>
      </c>
      <c r="B28" s="141">
        <v>1567</v>
      </c>
      <c r="C28" s="95" t="s">
        <v>86</v>
      </c>
      <c r="D28" s="60"/>
      <c r="E28" s="329"/>
      <c r="F28" s="286">
        <v>1</v>
      </c>
      <c r="G28" s="325"/>
      <c r="H28" s="52">
        <v>0</v>
      </c>
      <c r="I28" s="325"/>
      <c r="J28" s="286">
        <v>0.5</v>
      </c>
      <c r="K28" s="325"/>
      <c r="L28" s="52">
        <v>0</v>
      </c>
      <c r="M28" s="325"/>
      <c r="N28" s="52">
        <v>0.5</v>
      </c>
      <c r="O28" s="319"/>
      <c r="P28" s="52">
        <v>1</v>
      </c>
      <c r="Q28" s="325"/>
      <c r="R28" s="286">
        <v>1</v>
      </c>
      <c r="S28" s="325"/>
      <c r="T28" s="286">
        <v>1</v>
      </c>
      <c r="U28" s="325"/>
      <c r="V28" s="286">
        <v>0</v>
      </c>
      <c r="W28" s="325"/>
      <c r="X28" s="286">
        <v>1</v>
      </c>
      <c r="Y28" s="325"/>
      <c r="Z28" s="286"/>
      <c r="AA28" s="325"/>
      <c r="AC28" s="310"/>
    </row>
    <row r="29" spans="1:31" x14ac:dyDescent="0.35">
      <c r="A29" s="326">
        <v>13</v>
      </c>
      <c r="B29" s="327"/>
      <c r="C29" s="94" t="s">
        <v>152</v>
      </c>
      <c r="D29" s="59"/>
      <c r="E29" s="328">
        <v>0</v>
      </c>
      <c r="F29" s="54">
        <v>18</v>
      </c>
      <c r="G29" s="318">
        <v>1</v>
      </c>
      <c r="H29" s="53">
        <v>5</v>
      </c>
      <c r="I29" s="332">
        <v>1.5</v>
      </c>
      <c r="J29" s="48">
        <v>12</v>
      </c>
      <c r="K29" s="324">
        <v>2</v>
      </c>
      <c r="L29" s="53">
        <v>7</v>
      </c>
      <c r="M29" s="318">
        <v>2.5</v>
      </c>
      <c r="N29" s="48">
        <v>3</v>
      </c>
      <c r="O29" s="318">
        <v>2.5</v>
      </c>
      <c r="P29" s="297">
        <v>15</v>
      </c>
      <c r="Q29" s="324">
        <v>3</v>
      </c>
      <c r="R29" s="53">
        <v>12</v>
      </c>
      <c r="S29" s="324">
        <v>3</v>
      </c>
      <c r="T29" s="53">
        <v>18</v>
      </c>
      <c r="U29" s="324">
        <v>4</v>
      </c>
      <c r="V29" s="54">
        <v>15</v>
      </c>
      <c r="W29" s="324">
        <v>5</v>
      </c>
      <c r="X29" s="54">
        <v>20</v>
      </c>
      <c r="Y29" s="324">
        <v>6</v>
      </c>
      <c r="Z29" s="54"/>
      <c r="AA29" s="324"/>
      <c r="AC29" s="307">
        <f>ELO!O17</f>
        <v>1556.7</v>
      </c>
    </row>
    <row r="30" spans="1:31" ht="18" thickBot="1" x14ac:dyDescent="0.4">
      <c r="A30" s="137">
        <v>1523</v>
      </c>
      <c r="B30" s="141">
        <v>1589</v>
      </c>
      <c r="C30" s="95" t="s">
        <v>85</v>
      </c>
      <c r="D30" s="60"/>
      <c r="E30" s="329"/>
      <c r="F30" s="52">
        <v>1</v>
      </c>
      <c r="G30" s="319"/>
      <c r="H30" s="52">
        <v>0.5</v>
      </c>
      <c r="I30" s="333"/>
      <c r="J30" s="52">
        <v>0.5</v>
      </c>
      <c r="K30" s="325"/>
      <c r="L30" s="52">
        <v>0.5</v>
      </c>
      <c r="M30" s="319"/>
      <c r="N30" s="52">
        <v>0</v>
      </c>
      <c r="O30" s="319"/>
      <c r="P30" s="298">
        <v>0.5</v>
      </c>
      <c r="Q30" s="325"/>
      <c r="R30" s="52">
        <v>0</v>
      </c>
      <c r="S30" s="325"/>
      <c r="T30" s="51">
        <v>1</v>
      </c>
      <c r="U30" s="325"/>
      <c r="V30" s="52">
        <v>1</v>
      </c>
      <c r="W30" s="325"/>
      <c r="X30" s="52">
        <v>1</v>
      </c>
      <c r="Y30" s="325"/>
      <c r="Z30" s="52"/>
      <c r="AA30" s="325"/>
      <c r="AC30" s="308"/>
    </row>
    <row r="31" spans="1:31" x14ac:dyDescent="0.35">
      <c r="A31" s="326">
        <v>14</v>
      </c>
      <c r="B31" s="327"/>
      <c r="C31" s="94"/>
      <c r="D31" s="59"/>
      <c r="E31" s="328">
        <v>0</v>
      </c>
      <c r="F31" s="48"/>
      <c r="G31" s="324"/>
      <c r="H31" s="54"/>
      <c r="I31" s="324"/>
      <c r="J31" s="53"/>
      <c r="K31" s="318"/>
      <c r="L31" s="53"/>
      <c r="M31" s="318"/>
      <c r="N31" s="54"/>
      <c r="O31" s="318"/>
      <c r="P31" s="53"/>
      <c r="Q31" s="318"/>
      <c r="R31" s="54"/>
      <c r="S31" s="318"/>
      <c r="T31" s="54"/>
      <c r="U31" s="318"/>
      <c r="V31" s="49"/>
      <c r="W31" s="318"/>
      <c r="X31" s="49"/>
      <c r="Y31" s="318"/>
      <c r="Z31" s="48"/>
      <c r="AA31" s="318"/>
      <c r="AC31" s="307" t="e">
        <f>ELO!O18</f>
        <v>#DIV/0!</v>
      </c>
    </row>
    <row r="32" spans="1:31" ht="18" thickBot="1" x14ac:dyDescent="0.4">
      <c r="A32" s="137"/>
      <c r="B32" s="141"/>
      <c r="C32" s="95"/>
      <c r="D32" s="60"/>
      <c r="E32" s="329"/>
      <c r="F32" s="52"/>
      <c r="G32" s="325"/>
      <c r="H32" s="52"/>
      <c r="I32" s="325"/>
      <c r="J32" s="52"/>
      <c r="K32" s="319"/>
      <c r="L32" s="51"/>
      <c r="M32" s="319"/>
      <c r="N32" s="52"/>
      <c r="O32" s="319"/>
      <c r="P32" s="52"/>
      <c r="Q32" s="319"/>
      <c r="R32" s="52"/>
      <c r="S32" s="319"/>
      <c r="T32" s="52"/>
      <c r="U32" s="319"/>
      <c r="V32" s="52"/>
      <c r="W32" s="319"/>
      <c r="X32" s="52"/>
      <c r="Y32" s="319"/>
      <c r="Z32" s="52"/>
      <c r="AA32" s="319"/>
      <c r="AC32" s="308"/>
    </row>
    <row r="33" spans="1:29" x14ac:dyDescent="0.35">
      <c r="A33" s="326">
        <v>15</v>
      </c>
      <c r="B33" s="327"/>
      <c r="C33" s="94" t="s">
        <v>173</v>
      </c>
      <c r="D33" s="59"/>
      <c r="E33" s="328">
        <v>0</v>
      </c>
      <c r="F33" s="49">
        <v>19</v>
      </c>
      <c r="G33" s="324">
        <v>1</v>
      </c>
      <c r="H33" s="49">
        <v>8</v>
      </c>
      <c r="I33" s="324">
        <v>1</v>
      </c>
      <c r="J33" s="48">
        <v>18</v>
      </c>
      <c r="K33" s="324">
        <v>2</v>
      </c>
      <c r="L33" s="48">
        <v>11</v>
      </c>
      <c r="M33" s="324">
        <v>2</v>
      </c>
      <c r="N33" s="299">
        <v>13</v>
      </c>
      <c r="O33" s="318">
        <v>2.5</v>
      </c>
      <c r="P33" s="53">
        <v>7</v>
      </c>
      <c r="Q33" s="324">
        <v>2.5</v>
      </c>
      <c r="R33" s="48">
        <v>5</v>
      </c>
      <c r="S33" s="324">
        <v>2.5</v>
      </c>
      <c r="T33" s="53">
        <v>5</v>
      </c>
      <c r="U33" s="324">
        <v>2.5</v>
      </c>
      <c r="V33" s="53">
        <v>13</v>
      </c>
      <c r="W33" s="324">
        <v>2.5</v>
      </c>
      <c r="X33" s="299">
        <v>6</v>
      </c>
      <c r="Y33" s="324">
        <v>2.5</v>
      </c>
      <c r="Z33" s="48"/>
      <c r="AA33" s="318"/>
      <c r="AC33" s="307">
        <f>ELO!O19</f>
        <v>1635.9</v>
      </c>
    </row>
    <row r="34" spans="1:29" ht="18" thickBot="1" x14ac:dyDescent="0.4">
      <c r="A34" s="137">
        <v>1481</v>
      </c>
      <c r="B34" s="141">
        <v>1488</v>
      </c>
      <c r="C34" s="95" t="s">
        <v>174</v>
      </c>
      <c r="D34" s="60"/>
      <c r="E34" s="329"/>
      <c r="F34" s="286">
        <v>1</v>
      </c>
      <c r="G34" s="325"/>
      <c r="H34" s="286">
        <v>0</v>
      </c>
      <c r="I34" s="325"/>
      <c r="J34" s="286">
        <v>1</v>
      </c>
      <c r="K34" s="325"/>
      <c r="L34" s="286">
        <v>0</v>
      </c>
      <c r="M34" s="325"/>
      <c r="N34" s="298">
        <v>0.5</v>
      </c>
      <c r="O34" s="319"/>
      <c r="P34" s="52">
        <v>0</v>
      </c>
      <c r="Q34" s="325"/>
      <c r="R34" s="52">
        <v>0</v>
      </c>
      <c r="S34" s="325"/>
      <c r="T34" s="51">
        <v>0</v>
      </c>
      <c r="U34" s="325"/>
      <c r="V34" s="51">
        <v>0</v>
      </c>
      <c r="W34" s="325"/>
      <c r="X34" s="298">
        <v>0</v>
      </c>
      <c r="Y34" s="325"/>
      <c r="Z34" s="52"/>
      <c r="AA34" s="319"/>
      <c r="AC34" s="308"/>
    </row>
    <row r="35" spans="1:29" x14ac:dyDescent="0.35">
      <c r="A35" s="326">
        <v>16</v>
      </c>
      <c r="B35" s="327"/>
      <c r="C35" s="94" t="s">
        <v>127</v>
      </c>
      <c r="D35" s="59"/>
      <c r="E35" s="328">
        <v>0</v>
      </c>
      <c r="F35" s="54">
        <v>12</v>
      </c>
      <c r="G35" s="324">
        <v>0</v>
      </c>
      <c r="H35" s="54">
        <v>19</v>
      </c>
      <c r="I35" s="324">
        <v>0.5</v>
      </c>
      <c r="J35" s="292" t="s">
        <v>220</v>
      </c>
      <c r="K35" s="318">
        <v>0.5</v>
      </c>
      <c r="L35" s="53">
        <v>18</v>
      </c>
      <c r="M35" s="324">
        <v>1</v>
      </c>
      <c r="N35" s="292" t="s">
        <v>220</v>
      </c>
      <c r="O35" s="318">
        <v>1</v>
      </c>
      <c r="P35" s="292" t="s">
        <v>220</v>
      </c>
      <c r="Q35" s="318">
        <v>1</v>
      </c>
      <c r="R35" s="292" t="s">
        <v>220</v>
      </c>
      <c r="S35" s="318">
        <v>1</v>
      </c>
      <c r="T35" s="292" t="s">
        <v>220</v>
      </c>
      <c r="U35" s="318">
        <v>1</v>
      </c>
      <c r="V35" s="292" t="s">
        <v>220</v>
      </c>
      <c r="W35" s="318">
        <v>1</v>
      </c>
      <c r="X35" s="292" t="s">
        <v>220</v>
      </c>
      <c r="Y35" s="318">
        <v>1</v>
      </c>
      <c r="Z35" s="53"/>
      <c r="AA35" s="318"/>
      <c r="AC35" s="307">
        <f>ELO!O20</f>
        <v>1410</v>
      </c>
    </row>
    <row r="36" spans="1:29" ht="18" thickBot="1" x14ac:dyDescent="0.4">
      <c r="A36" s="137">
        <v>1455</v>
      </c>
      <c r="B36" s="141">
        <v>1440</v>
      </c>
      <c r="C36" s="95" t="s">
        <v>128</v>
      </c>
      <c r="D36" s="60"/>
      <c r="E36" s="329"/>
      <c r="F36" s="51">
        <v>0</v>
      </c>
      <c r="G36" s="325"/>
      <c r="H36" s="52">
        <v>0.5</v>
      </c>
      <c r="I36" s="325"/>
      <c r="J36" s="291">
        <v>0</v>
      </c>
      <c r="K36" s="319"/>
      <c r="L36" s="52">
        <v>0.5</v>
      </c>
      <c r="M36" s="325"/>
      <c r="N36" s="291">
        <v>0</v>
      </c>
      <c r="O36" s="319"/>
      <c r="P36" s="291">
        <v>0</v>
      </c>
      <c r="Q36" s="319"/>
      <c r="R36" s="291">
        <v>0</v>
      </c>
      <c r="S36" s="319"/>
      <c r="T36" s="291">
        <v>0</v>
      </c>
      <c r="U36" s="319"/>
      <c r="V36" s="291">
        <v>0</v>
      </c>
      <c r="W36" s="319"/>
      <c r="X36" s="291">
        <v>0</v>
      </c>
      <c r="Y36" s="319"/>
      <c r="Z36" s="52"/>
      <c r="AA36" s="319"/>
      <c r="AC36" s="308"/>
    </row>
    <row r="37" spans="1:29" x14ac:dyDescent="0.35">
      <c r="A37" s="326">
        <v>17</v>
      </c>
      <c r="B37" s="327"/>
      <c r="C37" s="94"/>
      <c r="D37" s="58"/>
      <c r="E37" s="328">
        <v>0</v>
      </c>
      <c r="F37" s="264"/>
      <c r="G37" s="324"/>
      <c r="H37" s="53"/>
      <c r="I37" s="324"/>
      <c r="J37" s="48"/>
      <c r="K37" s="318"/>
      <c r="L37" s="54"/>
      <c r="M37" s="324"/>
      <c r="N37" s="54"/>
      <c r="O37" s="318"/>
      <c r="P37" s="53"/>
      <c r="Q37" s="318"/>
      <c r="R37" s="48"/>
      <c r="S37" s="324"/>
      <c r="T37" s="54"/>
      <c r="U37" s="324"/>
      <c r="V37" s="264"/>
      <c r="W37" s="324"/>
      <c r="X37" s="264"/>
      <c r="Y37" s="324"/>
      <c r="Z37" s="264"/>
      <c r="AA37" s="318"/>
      <c r="AC37" s="307" t="e">
        <f>ELO!O21</f>
        <v>#DIV/0!</v>
      </c>
    </row>
    <row r="38" spans="1:29" ht="18" thickBot="1" x14ac:dyDescent="0.4">
      <c r="A38" s="137"/>
      <c r="B38" s="141"/>
      <c r="C38" s="95"/>
      <c r="D38" s="58"/>
      <c r="E38" s="329"/>
      <c r="F38" s="287"/>
      <c r="G38" s="325"/>
      <c r="H38" s="51"/>
      <c r="I38" s="325"/>
      <c r="J38" s="52"/>
      <c r="K38" s="319"/>
      <c r="L38" s="52"/>
      <c r="M38" s="325"/>
      <c r="N38" s="52"/>
      <c r="O38" s="319"/>
      <c r="P38" s="52"/>
      <c r="Q38" s="319"/>
      <c r="R38" s="52"/>
      <c r="S38" s="325"/>
      <c r="T38" s="52"/>
      <c r="U38" s="325"/>
      <c r="V38" s="286"/>
      <c r="W38" s="325"/>
      <c r="X38" s="286"/>
      <c r="Y38" s="325"/>
      <c r="Z38" s="52"/>
      <c r="AA38" s="319"/>
      <c r="AC38" s="308"/>
    </row>
    <row r="39" spans="1:29" x14ac:dyDescent="0.35">
      <c r="A39" s="326">
        <v>18</v>
      </c>
      <c r="B39" s="327"/>
      <c r="C39" s="94" t="s">
        <v>88</v>
      </c>
      <c r="D39" s="58"/>
      <c r="E39" s="328">
        <v>0</v>
      </c>
      <c r="F39" s="53">
        <v>13</v>
      </c>
      <c r="G39" s="324">
        <v>0</v>
      </c>
      <c r="H39" s="54">
        <v>20</v>
      </c>
      <c r="I39" s="324">
        <v>0</v>
      </c>
      <c r="J39" s="53">
        <v>15</v>
      </c>
      <c r="K39" s="324">
        <v>0</v>
      </c>
      <c r="L39" s="54">
        <v>16</v>
      </c>
      <c r="M39" s="324">
        <v>0.5</v>
      </c>
      <c r="N39" s="54">
        <v>19</v>
      </c>
      <c r="O39" s="318">
        <v>0.5</v>
      </c>
      <c r="P39" s="53">
        <v>4</v>
      </c>
      <c r="Q39" s="318">
        <v>0.5</v>
      </c>
      <c r="R39" s="49">
        <v>19</v>
      </c>
      <c r="S39" s="318">
        <v>1.5</v>
      </c>
      <c r="T39" s="54">
        <v>13</v>
      </c>
      <c r="U39" s="318">
        <v>1.5</v>
      </c>
      <c r="V39" s="53">
        <v>20</v>
      </c>
      <c r="W39" s="318">
        <v>2</v>
      </c>
      <c r="X39" s="49">
        <v>12</v>
      </c>
      <c r="Y39" s="318">
        <v>3</v>
      </c>
      <c r="Z39" s="264"/>
      <c r="AA39" s="318"/>
      <c r="AC39" s="307">
        <f>ELO!O22</f>
        <v>1468.8</v>
      </c>
    </row>
    <row r="40" spans="1:29" ht="18" thickBot="1" x14ac:dyDescent="0.4">
      <c r="A40" s="137">
        <v>1370</v>
      </c>
      <c r="B40" s="141">
        <v>1405</v>
      </c>
      <c r="C40" s="95" t="s">
        <v>89</v>
      </c>
      <c r="D40" s="58"/>
      <c r="E40" s="329"/>
      <c r="F40" s="52">
        <v>0</v>
      </c>
      <c r="G40" s="325"/>
      <c r="H40" s="51">
        <v>0</v>
      </c>
      <c r="I40" s="325"/>
      <c r="J40" s="51">
        <v>0</v>
      </c>
      <c r="K40" s="325"/>
      <c r="L40" s="52">
        <v>0.5</v>
      </c>
      <c r="M40" s="325"/>
      <c r="N40" s="52">
        <v>0</v>
      </c>
      <c r="O40" s="319"/>
      <c r="P40" s="52">
        <v>0</v>
      </c>
      <c r="Q40" s="319"/>
      <c r="R40" s="286">
        <v>1</v>
      </c>
      <c r="S40" s="319"/>
      <c r="T40" s="52">
        <v>0</v>
      </c>
      <c r="U40" s="319"/>
      <c r="V40" s="51">
        <v>0.5</v>
      </c>
      <c r="W40" s="319"/>
      <c r="X40" s="52">
        <v>0</v>
      </c>
      <c r="Y40" s="319"/>
      <c r="Z40" s="286"/>
      <c r="AA40" s="319"/>
      <c r="AC40" s="308"/>
    </row>
    <row r="41" spans="1:29" x14ac:dyDescent="0.35">
      <c r="A41" s="326">
        <v>19</v>
      </c>
      <c r="B41" s="327"/>
      <c r="C41" s="94" t="s">
        <v>268</v>
      </c>
      <c r="D41" s="58"/>
      <c r="E41" s="328">
        <v>0</v>
      </c>
      <c r="F41" s="48">
        <v>15</v>
      </c>
      <c r="G41" s="324">
        <v>0</v>
      </c>
      <c r="H41" s="53">
        <v>16</v>
      </c>
      <c r="I41" s="324">
        <v>0.5</v>
      </c>
      <c r="J41" s="53">
        <v>20</v>
      </c>
      <c r="K41" s="324">
        <v>0.5</v>
      </c>
      <c r="L41" s="54">
        <v>20</v>
      </c>
      <c r="M41" s="324">
        <v>0.5</v>
      </c>
      <c r="N41" s="53">
        <v>18</v>
      </c>
      <c r="O41" s="318">
        <v>1.5</v>
      </c>
      <c r="P41" s="53">
        <v>12</v>
      </c>
      <c r="Q41" s="318">
        <v>1.5</v>
      </c>
      <c r="R41" s="54">
        <v>18</v>
      </c>
      <c r="S41" s="324">
        <v>1.5</v>
      </c>
      <c r="T41" s="305" t="s">
        <v>301</v>
      </c>
      <c r="U41" s="324">
        <v>2.5</v>
      </c>
      <c r="V41" s="54">
        <v>3</v>
      </c>
      <c r="W41" s="324">
        <v>2.5</v>
      </c>
      <c r="X41" s="292" t="s">
        <v>220</v>
      </c>
      <c r="Y41" s="324">
        <v>2.5</v>
      </c>
      <c r="Z41" s="53"/>
      <c r="AA41" s="318"/>
      <c r="AC41" s="307">
        <f>ELO!O23</f>
        <v>1465.75</v>
      </c>
    </row>
    <row r="42" spans="1:29" ht="18" thickBot="1" x14ac:dyDescent="0.4">
      <c r="A42" s="137">
        <v>1310</v>
      </c>
      <c r="B42" s="141">
        <v>1274</v>
      </c>
      <c r="C42" s="95" t="s">
        <v>278</v>
      </c>
      <c r="D42" s="58"/>
      <c r="E42" s="329"/>
      <c r="F42" s="52">
        <v>0</v>
      </c>
      <c r="G42" s="325"/>
      <c r="H42" s="51">
        <v>0.5</v>
      </c>
      <c r="I42" s="325"/>
      <c r="J42" s="51">
        <v>0</v>
      </c>
      <c r="K42" s="325"/>
      <c r="L42" s="51">
        <v>0</v>
      </c>
      <c r="M42" s="325"/>
      <c r="N42" s="52">
        <v>1</v>
      </c>
      <c r="O42" s="319"/>
      <c r="P42" s="52">
        <v>0</v>
      </c>
      <c r="Q42" s="319"/>
      <c r="R42" s="52">
        <v>0</v>
      </c>
      <c r="S42" s="325"/>
      <c r="T42" s="306">
        <v>1</v>
      </c>
      <c r="U42" s="325"/>
      <c r="V42" s="52">
        <v>0</v>
      </c>
      <c r="W42" s="325"/>
      <c r="X42" s="291">
        <v>0</v>
      </c>
      <c r="Y42" s="325"/>
      <c r="Z42" s="51"/>
      <c r="AA42" s="319"/>
      <c r="AC42" s="308"/>
    </row>
    <row r="43" spans="1:29" x14ac:dyDescent="0.35">
      <c r="A43" s="326">
        <v>20</v>
      </c>
      <c r="B43" s="327"/>
      <c r="C43" s="94" t="s">
        <v>168</v>
      </c>
      <c r="D43" s="58"/>
      <c r="E43" s="328">
        <v>0</v>
      </c>
      <c r="F43" s="292" t="s">
        <v>220</v>
      </c>
      <c r="G43" s="324">
        <v>0</v>
      </c>
      <c r="H43" s="53">
        <v>18</v>
      </c>
      <c r="I43" s="324">
        <v>1</v>
      </c>
      <c r="J43" s="54">
        <v>19</v>
      </c>
      <c r="K43" s="324">
        <v>2</v>
      </c>
      <c r="L43" s="53">
        <v>19</v>
      </c>
      <c r="M43" s="332">
        <v>3</v>
      </c>
      <c r="N43" s="48">
        <v>9</v>
      </c>
      <c r="O43" s="324">
        <v>3</v>
      </c>
      <c r="P43" s="49">
        <v>3</v>
      </c>
      <c r="Q43" s="318">
        <v>3</v>
      </c>
      <c r="R43" s="48">
        <v>4</v>
      </c>
      <c r="S43" s="318">
        <v>3</v>
      </c>
      <c r="T43" s="48">
        <v>12</v>
      </c>
      <c r="U43" s="318">
        <v>3</v>
      </c>
      <c r="V43" s="48">
        <v>18</v>
      </c>
      <c r="W43" s="318">
        <v>3.5</v>
      </c>
      <c r="X43" s="49">
        <v>13</v>
      </c>
      <c r="Y43" s="318">
        <v>3.5</v>
      </c>
      <c r="Z43" s="264"/>
      <c r="AA43" s="318"/>
      <c r="AC43" s="307">
        <f>ELO!O24</f>
        <v>1549</v>
      </c>
    </row>
    <row r="44" spans="1:29" ht="18" thickBot="1" x14ac:dyDescent="0.4">
      <c r="A44" s="137">
        <v>1288</v>
      </c>
      <c r="B44" s="141">
        <v>1344</v>
      </c>
      <c r="C44" s="95" t="s">
        <v>169</v>
      </c>
      <c r="D44" s="58"/>
      <c r="E44" s="329"/>
      <c r="F44" s="291">
        <v>0</v>
      </c>
      <c r="G44" s="325"/>
      <c r="H44" s="52">
        <v>1</v>
      </c>
      <c r="I44" s="325"/>
      <c r="J44" s="51">
        <v>1</v>
      </c>
      <c r="K44" s="325"/>
      <c r="L44" s="51">
        <v>1</v>
      </c>
      <c r="M44" s="333"/>
      <c r="N44" s="286">
        <v>0</v>
      </c>
      <c r="O44" s="325"/>
      <c r="P44" s="286">
        <v>0</v>
      </c>
      <c r="Q44" s="319"/>
      <c r="R44" s="286">
        <v>0</v>
      </c>
      <c r="S44" s="319"/>
      <c r="T44" s="286">
        <v>0</v>
      </c>
      <c r="U44" s="319"/>
      <c r="V44" s="286">
        <v>0.5</v>
      </c>
      <c r="W44" s="319"/>
      <c r="X44" s="286">
        <v>0</v>
      </c>
      <c r="Y44" s="319"/>
      <c r="Z44" s="286"/>
      <c r="AA44" s="319"/>
      <c r="AC44" s="308"/>
    </row>
    <row r="45" spans="1:29" x14ac:dyDescent="0.35">
      <c r="A45" s="346"/>
      <c r="B45" s="347"/>
      <c r="C45" s="94"/>
      <c r="D45" s="58"/>
      <c r="E45" s="322"/>
      <c r="F45" s="53"/>
      <c r="G45" s="324"/>
      <c r="H45" s="53"/>
      <c r="I45" s="324"/>
      <c r="J45" s="53"/>
      <c r="K45" s="318"/>
      <c r="L45" s="54"/>
      <c r="M45" s="318"/>
      <c r="N45" s="54"/>
      <c r="O45" s="318"/>
      <c r="P45" s="264"/>
      <c r="Q45" s="318"/>
      <c r="R45" s="264"/>
      <c r="S45" s="318"/>
      <c r="T45" s="54"/>
      <c r="U45" s="318"/>
      <c r="V45" s="264"/>
      <c r="W45" s="318"/>
      <c r="X45" s="264"/>
      <c r="Y45" s="318"/>
      <c r="Z45" s="264"/>
      <c r="AA45" s="318"/>
      <c r="AC45" s="307">
        <f>ELO!O25</f>
        <v>0</v>
      </c>
    </row>
    <row r="46" spans="1:29" ht="18" thickBot="1" x14ac:dyDescent="0.4">
      <c r="A46" s="137"/>
      <c r="B46" s="141"/>
      <c r="C46" s="95"/>
      <c r="D46" s="58"/>
      <c r="E46" s="323"/>
      <c r="F46" s="52"/>
      <c r="G46" s="325"/>
      <c r="H46" s="52"/>
      <c r="I46" s="325"/>
      <c r="J46" s="52"/>
      <c r="K46" s="319"/>
      <c r="L46" s="52"/>
      <c r="M46" s="319"/>
      <c r="N46" s="52"/>
      <c r="O46" s="319"/>
      <c r="P46" s="52"/>
      <c r="Q46" s="319"/>
      <c r="R46" s="52"/>
      <c r="S46" s="319"/>
      <c r="T46" s="52"/>
      <c r="U46" s="319"/>
      <c r="V46" s="52"/>
      <c r="W46" s="319"/>
      <c r="X46" s="52"/>
      <c r="Y46" s="319"/>
      <c r="Z46" s="52"/>
      <c r="AA46" s="319"/>
      <c r="AC46" s="308"/>
    </row>
    <row r="47" spans="1:29" x14ac:dyDescent="0.35">
      <c r="A47" s="346"/>
      <c r="B47" s="347"/>
      <c r="C47" s="94"/>
      <c r="D47" s="58"/>
      <c r="E47" s="322"/>
      <c r="F47" s="264"/>
      <c r="G47" s="324"/>
      <c r="H47" s="53"/>
      <c r="I47" s="324"/>
      <c r="J47" s="54"/>
      <c r="K47" s="324"/>
      <c r="L47" s="264"/>
      <c r="M47" s="324"/>
      <c r="N47" s="264"/>
      <c r="O47" s="324"/>
      <c r="P47" s="264"/>
      <c r="Q47" s="324"/>
      <c r="R47" s="53"/>
      <c r="S47" s="324"/>
      <c r="T47" s="53"/>
      <c r="U47" s="324"/>
      <c r="V47" s="54"/>
      <c r="W47" s="324"/>
      <c r="X47" s="264"/>
      <c r="Y47" s="324"/>
      <c r="Z47" s="264"/>
      <c r="AA47" s="318"/>
      <c r="AC47" s="307">
        <f>ELO!O26</f>
        <v>0</v>
      </c>
    </row>
    <row r="48" spans="1:29" ht="18" thickBot="1" x14ac:dyDescent="0.4">
      <c r="A48" s="137"/>
      <c r="B48" s="141"/>
      <c r="C48" s="95"/>
      <c r="D48" s="58"/>
      <c r="E48" s="323"/>
      <c r="F48" s="52"/>
      <c r="G48" s="325"/>
      <c r="H48" s="52"/>
      <c r="I48" s="325"/>
      <c r="J48" s="52"/>
      <c r="K48" s="325"/>
      <c r="L48" s="52"/>
      <c r="M48" s="325"/>
      <c r="N48" s="52"/>
      <c r="O48" s="325"/>
      <c r="P48" s="52"/>
      <c r="Q48" s="325"/>
      <c r="R48" s="52"/>
      <c r="S48" s="325"/>
      <c r="T48" s="52"/>
      <c r="U48" s="325"/>
      <c r="V48" s="52"/>
      <c r="W48" s="325"/>
      <c r="X48" s="52"/>
      <c r="Y48" s="325"/>
      <c r="Z48" s="52"/>
      <c r="AA48" s="319"/>
      <c r="AC48" s="308"/>
    </row>
    <row r="49" spans="1:29" x14ac:dyDescent="0.35">
      <c r="A49" s="214"/>
      <c r="B49" s="215"/>
      <c r="C49" s="60"/>
      <c r="D49" s="58"/>
      <c r="E49" s="216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17"/>
    </row>
    <row r="50" spans="1:29" x14ac:dyDescent="0.35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 x14ac:dyDescent="0.35">
      <c r="A51" s="64" t="s">
        <v>292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29" x14ac:dyDescent="0.35">
      <c r="A52" s="68">
        <v>1813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29" x14ac:dyDescent="0.35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29" x14ac:dyDescent="0.35">
      <c r="A54" s="64" t="s">
        <v>17</v>
      </c>
      <c r="B54" s="144"/>
      <c r="F54" s="67">
        <v>6</v>
      </c>
      <c r="G54" s="66"/>
      <c r="H54" s="67">
        <v>7</v>
      </c>
      <c r="I54" s="67"/>
      <c r="J54" s="67">
        <v>6</v>
      </c>
      <c r="K54" s="67"/>
      <c r="L54" s="67">
        <v>7</v>
      </c>
      <c r="M54" s="67"/>
      <c r="N54" s="41">
        <v>6</v>
      </c>
      <c r="P54" s="41">
        <v>4</v>
      </c>
      <c r="R54" s="41">
        <v>7</v>
      </c>
      <c r="T54" s="41">
        <v>5</v>
      </c>
      <c r="V54" s="41">
        <v>6</v>
      </c>
      <c r="X54" s="41">
        <v>5</v>
      </c>
    </row>
    <row r="55" spans="1:29" s="76" customFormat="1" x14ac:dyDescent="0.35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>
        <v>1</v>
      </c>
      <c r="K55" s="74"/>
      <c r="L55" s="74">
        <v>1</v>
      </c>
      <c r="M55" s="74"/>
      <c r="N55" s="76">
        <v>2</v>
      </c>
      <c r="P55" s="76">
        <v>1</v>
      </c>
      <c r="T55" s="76">
        <v>1</v>
      </c>
      <c r="Z55" s="76">
        <v>4</v>
      </c>
    </row>
    <row r="56" spans="1:29" s="42" customFormat="1" x14ac:dyDescent="0.35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13</v>
      </c>
      <c r="I56" s="80"/>
      <c r="J56" s="80">
        <f>H56+J54+J55</f>
        <v>20</v>
      </c>
      <c r="K56" s="80"/>
      <c r="L56" s="80">
        <f>J56+L54+L55</f>
        <v>28</v>
      </c>
      <c r="M56" s="80"/>
      <c r="N56" s="80">
        <f>L56+N54+N55</f>
        <v>36</v>
      </c>
      <c r="P56" s="80">
        <f>N56+P54+P55</f>
        <v>41</v>
      </c>
      <c r="Q56" s="80"/>
      <c r="R56" s="80">
        <f>P56+R54+R55</f>
        <v>48</v>
      </c>
      <c r="S56" s="80"/>
      <c r="T56" s="80">
        <f>R56+T54+T55</f>
        <v>54</v>
      </c>
      <c r="V56" s="80">
        <f>T56+V54+V55</f>
        <v>60</v>
      </c>
      <c r="W56" s="80"/>
      <c r="X56" s="80">
        <f>V56+X54+X55</f>
        <v>65</v>
      </c>
      <c r="Y56" s="80"/>
      <c r="Z56" s="80">
        <f>X56+Z54+Z55</f>
        <v>69</v>
      </c>
      <c r="AA56" s="80"/>
    </row>
    <row r="57" spans="1:29" x14ac:dyDescent="0.35">
      <c r="F57" s="67"/>
      <c r="G57" s="67"/>
      <c r="H57" s="67"/>
      <c r="I57" s="67"/>
      <c r="J57" s="67"/>
      <c r="K57" s="67"/>
      <c r="L57" s="67"/>
      <c r="M57" s="67"/>
    </row>
    <row r="58" spans="1:29" x14ac:dyDescent="0.35">
      <c r="F58" s="67"/>
      <c r="G58" s="67"/>
      <c r="H58" s="67"/>
      <c r="I58" s="67"/>
      <c r="J58" s="67"/>
      <c r="K58" s="67"/>
      <c r="L58" s="67"/>
      <c r="M58" s="67"/>
    </row>
    <row r="59" spans="1:29" x14ac:dyDescent="0.35">
      <c r="F59" s="67"/>
      <c r="G59" s="67"/>
      <c r="H59" s="67"/>
      <c r="I59" s="67"/>
      <c r="J59" s="67"/>
      <c r="K59" s="67"/>
      <c r="L59" s="67"/>
      <c r="M59" s="67"/>
    </row>
    <row r="60" spans="1:29" x14ac:dyDescent="0.35">
      <c r="F60" s="67"/>
      <c r="G60" s="67"/>
      <c r="H60" s="67"/>
      <c r="I60" s="67"/>
      <c r="J60" s="67"/>
      <c r="K60" s="67"/>
      <c r="L60" s="67"/>
      <c r="M60" s="67"/>
    </row>
    <row r="61" spans="1:29" x14ac:dyDescent="0.35">
      <c r="F61" s="67"/>
      <c r="G61" s="67"/>
      <c r="H61" s="67"/>
      <c r="I61" s="67"/>
      <c r="J61" s="67"/>
      <c r="K61" s="67"/>
      <c r="L61" s="67"/>
      <c r="M61" s="67"/>
    </row>
  </sheetData>
  <mergeCells count="332"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topLeftCell="A5" zoomScale="80" zoomScaleNormal="80" workbookViewId="0">
      <selection activeCell="R22" sqref="R22"/>
    </sheetView>
  </sheetViews>
  <sheetFormatPr defaultRowHeight="14.4" x14ac:dyDescent="0.3"/>
  <cols>
    <col min="1" max="1" width="6.109375" customWidth="1"/>
    <col min="2" max="2" width="10.109375" customWidth="1"/>
    <col min="3" max="3" width="10.109375" bestFit="1" customWidth="1"/>
    <col min="4" max="4" width="5.6640625" style="22" bestFit="1" customWidth="1"/>
    <col min="5" max="5" width="6.109375" customWidth="1"/>
    <col min="6" max="7" width="10.109375" customWidth="1"/>
    <col min="8" max="8" width="5.6640625" style="161" customWidth="1"/>
    <col min="9" max="9" width="6.109375" customWidth="1"/>
    <col min="10" max="10" width="10.33203125" customWidth="1"/>
    <col min="11" max="11" width="10" bestFit="1" customWidth="1"/>
    <col min="12" max="12" width="5.88671875" bestFit="1" customWidth="1"/>
    <col min="13" max="13" width="6.109375" customWidth="1"/>
    <col min="14" max="14" width="10.109375" bestFit="1" customWidth="1"/>
    <col min="15" max="15" width="10" bestFit="1" customWidth="1"/>
    <col min="16" max="16" width="5.88671875" style="161" customWidth="1"/>
    <col min="17" max="17" width="6.109375" customWidth="1"/>
    <col min="18" max="19" width="10.109375" customWidth="1"/>
    <col min="20" max="20" width="5.88671875" style="161" customWidth="1"/>
    <col min="21" max="21" width="6.33203125" customWidth="1"/>
    <col min="22" max="23" width="10.33203125" customWidth="1"/>
    <col min="24" max="24" width="5.88671875" customWidth="1"/>
    <col min="25" max="25" width="6.33203125" customWidth="1"/>
    <col min="26" max="27" width="10.33203125" customWidth="1"/>
    <col min="28" max="28" width="6.109375" customWidth="1"/>
  </cols>
  <sheetData>
    <row r="2" spans="2:28" x14ac:dyDescent="0.3">
      <c r="B2" s="24" t="s">
        <v>151</v>
      </c>
    </row>
    <row r="4" spans="2:28" x14ac:dyDescent="0.3">
      <c r="T4"/>
    </row>
    <row r="5" spans="2:28" x14ac:dyDescent="0.3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7"/>
      <c r="V5" s="21" t="s">
        <v>14</v>
      </c>
      <c r="Z5" s="21" t="s">
        <v>235</v>
      </c>
    </row>
    <row r="6" spans="2:28" x14ac:dyDescent="0.3">
      <c r="B6" s="288" t="s">
        <v>244</v>
      </c>
      <c r="C6" s="288" t="s">
        <v>210</v>
      </c>
      <c r="D6" s="289" t="s">
        <v>269</v>
      </c>
      <c r="E6" s="288"/>
      <c r="F6" s="288" t="s">
        <v>170</v>
      </c>
      <c r="G6" s="288" t="s">
        <v>192</v>
      </c>
      <c r="H6" s="289" t="s">
        <v>273</v>
      </c>
      <c r="I6" s="288"/>
      <c r="J6" s="288" t="s">
        <v>270</v>
      </c>
      <c r="K6" s="288" t="s">
        <v>210</v>
      </c>
      <c r="L6" s="289" t="s">
        <v>269</v>
      </c>
      <c r="M6" s="288"/>
      <c r="N6" s="288" t="s">
        <v>210</v>
      </c>
      <c r="O6" s="288" t="s">
        <v>84</v>
      </c>
      <c r="P6" s="290" t="s">
        <v>273</v>
      </c>
      <c r="Q6" s="288"/>
      <c r="R6" s="288" t="s">
        <v>270</v>
      </c>
      <c r="S6" s="288" t="s">
        <v>192</v>
      </c>
      <c r="T6" s="290" t="s">
        <v>273</v>
      </c>
      <c r="U6" s="288"/>
      <c r="V6" s="288"/>
      <c r="W6" s="288"/>
      <c r="X6" s="288"/>
      <c r="Y6" s="288"/>
      <c r="Z6" s="24" t="s">
        <v>173</v>
      </c>
      <c r="AA6" s="24" t="s">
        <v>152</v>
      </c>
      <c r="AB6" s="187" t="s">
        <v>271</v>
      </c>
    </row>
    <row r="7" spans="2:28" x14ac:dyDescent="0.3">
      <c r="B7" s="288" t="s">
        <v>84</v>
      </c>
      <c r="C7" s="288" t="s">
        <v>270</v>
      </c>
      <c r="D7" s="289" t="s">
        <v>271</v>
      </c>
      <c r="E7" s="288"/>
      <c r="F7" s="288" t="s">
        <v>210</v>
      </c>
      <c r="G7" s="288" t="s">
        <v>272</v>
      </c>
      <c r="H7" s="289" t="s">
        <v>273</v>
      </c>
      <c r="I7" s="288"/>
      <c r="J7" s="288" t="s">
        <v>192</v>
      </c>
      <c r="K7" s="288" t="s">
        <v>168</v>
      </c>
      <c r="L7" s="289" t="s">
        <v>273</v>
      </c>
      <c r="M7" s="288"/>
      <c r="N7" s="288" t="s">
        <v>170</v>
      </c>
      <c r="O7" s="288" t="s">
        <v>280</v>
      </c>
      <c r="P7" s="290" t="s">
        <v>269</v>
      </c>
      <c r="Q7" s="288"/>
      <c r="R7" s="288" t="s">
        <v>87</v>
      </c>
      <c r="S7" s="288" t="s">
        <v>170</v>
      </c>
      <c r="T7" s="290" t="s">
        <v>269</v>
      </c>
      <c r="U7" s="288"/>
      <c r="V7" s="288"/>
      <c r="W7" s="288"/>
      <c r="X7" s="288"/>
      <c r="Y7" s="288"/>
      <c r="Z7" s="24" t="s">
        <v>210</v>
      </c>
      <c r="AA7" s="24" t="s">
        <v>192</v>
      </c>
      <c r="AB7" s="187" t="s">
        <v>271</v>
      </c>
    </row>
    <row r="8" spans="2:28" x14ac:dyDescent="0.3">
      <c r="B8" s="288" t="s">
        <v>170</v>
      </c>
      <c r="C8" s="288" t="s">
        <v>272</v>
      </c>
      <c r="D8" s="289" t="s">
        <v>271</v>
      </c>
      <c r="E8" s="288"/>
      <c r="F8" s="288" t="s">
        <v>84</v>
      </c>
      <c r="G8" s="288" t="s">
        <v>280</v>
      </c>
      <c r="H8" s="289" t="s">
        <v>269</v>
      </c>
      <c r="I8" s="288"/>
      <c r="J8" s="288" t="s">
        <v>84</v>
      </c>
      <c r="K8" s="288" t="s">
        <v>152</v>
      </c>
      <c r="L8" s="289" t="s">
        <v>273</v>
      </c>
      <c r="M8" s="288"/>
      <c r="N8" s="288" t="s">
        <v>289</v>
      </c>
      <c r="O8" s="288" t="s">
        <v>270</v>
      </c>
      <c r="P8" s="290" t="s">
        <v>269</v>
      </c>
      <c r="Q8" s="288"/>
      <c r="R8" s="288" t="s">
        <v>280</v>
      </c>
      <c r="S8" s="288" t="s">
        <v>244</v>
      </c>
      <c r="T8" s="290" t="s">
        <v>269</v>
      </c>
      <c r="U8" s="288"/>
      <c r="V8" s="288"/>
      <c r="W8" s="288"/>
      <c r="X8" s="288"/>
      <c r="Y8" s="288"/>
      <c r="Z8" s="24" t="s">
        <v>173</v>
      </c>
      <c r="AA8" s="24" t="s">
        <v>170</v>
      </c>
      <c r="AB8" s="187" t="s">
        <v>269</v>
      </c>
    </row>
    <row r="9" spans="2:28" x14ac:dyDescent="0.3">
      <c r="B9" s="288" t="s">
        <v>87</v>
      </c>
      <c r="C9" s="288" t="s">
        <v>127</v>
      </c>
      <c r="D9" s="289" t="s">
        <v>273</v>
      </c>
      <c r="E9" s="288"/>
      <c r="F9" s="288" t="s">
        <v>244</v>
      </c>
      <c r="G9" s="288" t="s">
        <v>270</v>
      </c>
      <c r="H9" s="289" t="s">
        <v>269</v>
      </c>
      <c r="I9" s="288"/>
      <c r="J9" s="288" t="s">
        <v>272</v>
      </c>
      <c r="K9" s="288" t="s">
        <v>280</v>
      </c>
      <c r="L9" s="289" t="s">
        <v>269</v>
      </c>
      <c r="M9" s="288"/>
      <c r="N9" s="288" t="s">
        <v>272</v>
      </c>
      <c r="O9" s="288" t="s">
        <v>168</v>
      </c>
      <c r="P9" s="290" t="s">
        <v>273</v>
      </c>
      <c r="Q9" s="288"/>
      <c r="R9" s="288" t="s">
        <v>84</v>
      </c>
      <c r="S9" s="288" t="s">
        <v>274</v>
      </c>
      <c r="T9" s="290" t="s">
        <v>273</v>
      </c>
      <c r="U9" s="288"/>
      <c r="V9" s="288"/>
      <c r="W9" s="288"/>
      <c r="X9" s="288"/>
      <c r="Y9" s="288"/>
      <c r="Z9" s="24" t="s">
        <v>244</v>
      </c>
      <c r="AA9" s="24" t="s">
        <v>192</v>
      </c>
      <c r="AB9" s="187" t="s">
        <v>273</v>
      </c>
    </row>
    <row r="10" spans="2:28" x14ac:dyDescent="0.3">
      <c r="B10" s="288" t="s">
        <v>88</v>
      </c>
      <c r="C10" s="288" t="s">
        <v>152</v>
      </c>
      <c r="D10" s="289" t="s">
        <v>269</v>
      </c>
      <c r="E10" s="288"/>
      <c r="F10" s="288" t="s">
        <v>87</v>
      </c>
      <c r="G10" s="288" t="s">
        <v>152</v>
      </c>
      <c r="H10" s="289" t="s">
        <v>271</v>
      </c>
      <c r="I10" s="288"/>
      <c r="J10" s="288" t="s">
        <v>289</v>
      </c>
      <c r="K10" s="288" t="s">
        <v>87</v>
      </c>
      <c r="L10" s="289" t="s">
        <v>271</v>
      </c>
      <c r="M10" s="288"/>
      <c r="N10" s="288" t="s">
        <v>152</v>
      </c>
      <c r="O10" s="288" t="s">
        <v>87</v>
      </c>
      <c r="P10" s="290" t="s">
        <v>269</v>
      </c>
      <c r="Q10" s="288"/>
      <c r="R10" s="288" t="s">
        <v>173</v>
      </c>
      <c r="S10" s="288" t="s">
        <v>152</v>
      </c>
      <c r="T10" s="290" t="s">
        <v>269</v>
      </c>
      <c r="U10" s="288"/>
      <c r="V10" s="288"/>
      <c r="W10" s="288"/>
      <c r="X10" s="288"/>
      <c r="Y10" s="288"/>
      <c r="Z10" s="288"/>
      <c r="AA10" s="288"/>
    </row>
    <row r="11" spans="2:28" x14ac:dyDescent="0.3">
      <c r="B11" s="288" t="s">
        <v>173</v>
      </c>
      <c r="C11" s="288" t="s">
        <v>274</v>
      </c>
      <c r="D11" s="289" t="s">
        <v>273</v>
      </c>
      <c r="E11" s="288"/>
      <c r="F11" s="288" t="s">
        <v>88</v>
      </c>
      <c r="G11" s="288" t="s">
        <v>173</v>
      </c>
      <c r="H11" s="289" t="s">
        <v>269</v>
      </c>
      <c r="I11" s="288"/>
      <c r="J11" s="288" t="s">
        <v>274</v>
      </c>
      <c r="K11" s="288" t="s">
        <v>88</v>
      </c>
      <c r="L11" s="289" t="s">
        <v>269</v>
      </c>
      <c r="M11" s="288"/>
      <c r="N11" s="288" t="s">
        <v>244</v>
      </c>
      <c r="O11" s="288" t="s">
        <v>173</v>
      </c>
      <c r="P11" s="290" t="s">
        <v>273</v>
      </c>
      <c r="Q11" s="288"/>
      <c r="R11" s="288" t="s">
        <v>88</v>
      </c>
      <c r="S11" s="288" t="s">
        <v>168</v>
      </c>
      <c r="T11" s="289" t="s">
        <v>271</v>
      </c>
      <c r="U11" s="288"/>
      <c r="V11" s="288"/>
      <c r="W11" s="288"/>
      <c r="X11" s="288"/>
      <c r="Y11" s="288"/>
      <c r="Z11" s="288"/>
      <c r="AA11" s="288"/>
    </row>
    <row r="12" spans="2:28" x14ac:dyDescent="0.3">
      <c r="B12" s="288"/>
      <c r="C12" s="288"/>
      <c r="D12" s="289"/>
      <c r="E12" s="288"/>
      <c r="F12" s="24" t="s">
        <v>274</v>
      </c>
      <c r="G12" s="24" t="s">
        <v>168</v>
      </c>
      <c r="H12" s="187" t="s">
        <v>269</v>
      </c>
      <c r="I12" s="288"/>
      <c r="J12" s="288"/>
      <c r="K12" s="288"/>
      <c r="L12" s="289"/>
      <c r="M12" s="288"/>
      <c r="N12" s="288" t="s">
        <v>88</v>
      </c>
      <c r="O12" s="288" t="s">
        <v>274</v>
      </c>
      <c r="P12" s="290" t="s">
        <v>273</v>
      </c>
      <c r="Q12" s="288"/>
      <c r="R12" s="288"/>
      <c r="S12" s="288"/>
      <c r="T12" s="290"/>
      <c r="U12" s="288"/>
      <c r="V12" s="288"/>
      <c r="W12" s="288"/>
      <c r="X12" s="288"/>
      <c r="Y12" s="288"/>
      <c r="Z12" s="288"/>
      <c r="AA12" s="288"/>
    </row>
    <row r="13" spans="2:28" x14ac:dyDescent="0.3">
      <c r="B13" s="288"/>
      <c r="C13" s="288"/>
      <c r="D13" s="289"/>
      <c r="E13" s="288"/>
      <c r="F13" s="288"/>
      <c r="G13" s="288"/>
      <c r="H13" s="289"/>
      <c r="I13" s="288"/>
      <c r="J13" s="288"/>
      <c r="K13" s="288"/>
      <c r="L13" s="289"/>
      <c r="M13" s="288"/>
      <c r="N13" s="288"/>
      <c r="O13" s="288"/>
      <c r="P13" s="290"/>
      <c r="Q13" s="288"/>
      <c r="R13" s="288"/>
      <c r="S13" s="288"/>
      <c r="T13" s="290"/>
      <c r="U13" s="288"/>
      <c r="V13" s="288"/>
      <c r="W13" s="288"/>
      <c r="X13" s="288"/>
      <c r="Y13" s="288"/>
      <c r="Z13" s="288"/>
      <c r="AA13" s="288"/>
    </row>
    <row r="14" spans="2:28" x14ac:dyDescent="0.3">
      <c r="B14" s="288"/>
      <c r="C14" s="288"/>
      <c r="D14" s="289"/>
      <c r="E14" s="288"/>
      <c r="F14" s="288"/>
      <c r="G14" s="288"/>
      <c r="H14" s="289"/>
      <c r="I14" s="288"/>
      <c r="J14" s="288"/>
      <c r="K14" s="288"/>
      <c r="L14" s="289"/>
      <c r="M14" s="288"/>
      <c r="N14" s="288"/>
      <c r="O14" s="288"/>
      <c r="P14" s="290"/>
      <c r="Q14" s="288"/>
      <c r="R14" s="288"/>
      <c r="S14" s="288"/>
      <c r="T14" s="290"/>
      <c r="U14" s="288"/>
      <c r="V14" s="288"/>
      <c r="W14" s="288"/>
      <c r="X14" s="288"/>
      <c r="Y14" s="288"/>
      <c r="Z14" s="288"/>
      <c r="AA14" s="288"/>
    </row>
    <row r="15" spans="2:28" x14ac:dyDescent="0.3">
      <c r="B15" s="288"/>
      <c r="C15" s="288"/>
      <c r="D15" s="289"/>
      <c r="E15" s="288"/>
      <c r="F15" s="288"/>
      <c r="G15" s="288"/>
      <c r="H15" s="289"/>
      <c r="I15" s="288"/>
      <c r="J15" s="288"/>
      <c r="K15" s="288"/>
      <c r="L15" s="289"/>
      <c r="M15" s="288"/>
      <c r="N15" s="288"/>
      <c r="O15" s="288"/>
      <c r="P15" s="290"/>
      <c r="Q15" s="288"/>
      <c r="R15" s="288"/>
      <c r="S15" s="288"/>
      <c r="T15" s="290"/>
      <c r="U15" s="288"/>
      <c r="V15" s="288"/>
      <c r="W15" s="288"/>
      <c r="X15" s="288"/>
      <c r="Y15" s="288"/>
      <c r="Z15" s="288"/>
      <c r="AA15" s="288"/>
    </row>
    <row r="16" spans="2:28" x14ac:dyDescent="0.3">
      <c r="B16" s="288"/>
      <c r="C16" s="288"/>
      <c r="D16" s="289"/>
      <c r="E16" s="288"/>
      <c r="F16" s="288"/>
      <c r="G16" s="288"/>
      <c r="H16" s="289"/>
      <c r="I16" s="288"/>
      <c r="J16" s="288"/>
      <c r="K16" s="288"/>
      <c r="L16" s="289"/>
      <c r="M16" s="288"/>
      <c r="N16" s="288"/>
      <c r="O16" s="288"/>
      <c r="P16" s="290"/>
      <c r="Q16" s="288"/>
      <c r="R16" s="288"/>
      <c r="S16" s="288"/>
      <c r="T16" s="290"/>
      <c r="U16" s="288"/>
      <c r="V16" s="288"/>
      <c r="W16" s="288"/>
      <c r="X16" s="288"/>
      <c r="Y16" s="288"/>
      <c r="Z16" s="288"/>
      <c r="AA16" s="288"/>
    </row>
    <row r="17" spans="2:27" x14ac:dyDescent="0.3">
      <c r="B17" s="288"/>
      <c r="C17" s="288"/>
      <c r="D17" s="289"/>
      <c r="E17" s="288"/>
      <c r="F17" s="288"/>
      <c r="G17" s="288"/>
      <c r="H17" s="289"/>
      <c r="I17" s="288"/>
      <c r="J17" s="288"/>
      <c r="K17" s="288"/>
      <c r="L17" s="289"/>
      <c r="M17" s="288"/>
      <c r="N17" s="288"/>
      <c r="O17" s="288"/>
      <c r="P17" s="290"/>
      <c r="Q17" s="288"/>
      <c r="R17" s="288"/>
      <c r="S17" s="288"/>
      <c r="T17" s="290"/>
      <c r="U17" s="288"/>
      <c r="V17" s="288"/>
      <c r="W17" s="288"/>
      <c r="X17" s="288"/>
      <c r="Y17" s="288"/>
      <c r="Z17" s="288"/>
      <c r="AA17" s="288"/>
    </row>
    <row r="18" spans="2:27" x14ac:dyDescent="0.3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3">
      <c r="B19" t="s">
        <v>272</v>
      </c>
      <c r="C19" t="s">
        <v>84</v>
      </c>
      <c r="D19" s="22" t="s">
        <v>271</v>
      </c>
      <c r="F19" t="s">
        <v>210</v>
      </c>
      <c r="G19" t="s">
        <v>170</v>
      </c>
      <c r="H19" s="161" t="s">
        <v>273</v>
      </c>
      <c r="J19" t="s">
        <v>192</v>
      </c>
      <c r="K19" t="s">
        <v>170</v>
      </c>
      <c r="L19" s="161" t="s">
        <v>273</v>
      </c>
      <c r="N19" t="s">
        <v>270</v>
      </c>
      <c r="O19" s="288" t="s">
        <v>272</v>
      </c>
      <c r="P19" s="290" t="s">
        <v>273</v>
      </c>
      <c r="Q19" s="159"/>
      <c r="R19" t="s">
        <v>170</v>
      </c>
      <c r="S19" t="s">
        <v>270</v>
      </c>
      <c r="T19" s="161" t="s">
        <v>269</v>
      </c>
    </row>
    <row r="20" spans="2:27" x14ac:dyDescent="0.3">
      <c r="B20" t="s">
        <v>270</v>
      </c>
      <c r="C20" t="s">
        <v>170</v>
      </c>
      <c r="D20" s="22" t="s">
        <v>269</v>
      </c>
      <c r="F20" t="s">
        <v>270</v>
      </c>
      <c r="G20" t="s">
        <v>84</v>
      </c>
      <c r="H20" s="161" t="s">
        <v>273</v>
      </c>
      <c r="J20" t="s">
        <v>168</v>
      </c>
      <c r="K20" t="s">
        <v>84</v>
      </c>
      <c r="L20" s="22" t="s">
        <v>269</v>
      </c>
      <c r="N20" t="s">
        <v>170</v>
      </c>
      <c r="O20" t="s">
        <v>84</v>
      </c>
      <c r="P20" s="290" t="s">
        <v>273</v>
      </c>
      <c r="Q20" s="159"/>
      <c r="R20" t="s">
        <v>244</v>
      </c>
      <c r="S20" t="s">
        <v>84</v>
      </c>
      <c r="T20" s="161" t="s">
        <v>269</v>
      </c>
    </row>
    <row r="21" spans="2:27" x14ac:dyDescent="0.3">
      <c r="B21" t="s">
        <v>152</v>
      </c>
      <c r="C21" t="s">
        <v>244</v>
      </c>
      <c r="D21" s="22" t="s">
        <v>271</v>
      </c>
      <c r="F21" t="s">
        <v>288</v>
      </c>
      <c r="G21" t="s">
        <v>272</v>
      </c>
      <c r="H21" s="161" t="s">
        <v>273</v>
      </c>
      <c r="J21" t="s">
        <v>173</v>
      </c>
      <c r="K21" t="s">
        <v>289</v>
      </c>
      <c r="L21" s="22" t="s">
        <v>269</v>
      </c>
      <c r="N21" t="s">
        <v>87</v>
      </c>
      <c r="O21" t="s">
        <v>168</v>
      </c>
      <c r="P21" s="290" t="s">
        <v>273</v>
      </c>
      <c r="Q21" s="159"/>
      <c r="R21" t="s">
        <v>192</v>
      </c>
      <c r="S21" t="s">
        <v>280</v>
      </c>
      <c r="T21" s="161" t="s">
        <v>269</v>
      </c>
    </row>
    <row r="22" spans="2:27" x14ac:dyDescent="0.3">
      <c r="B22" t="s">
        <v>280</v>
      </c>
      <c r="C22" t="s">
        <v>87</v>
      </c>
      <c r="D22" s="22" t="s">
        <v>273</v>
      </c>
      <c r="F22" t="s">
        <v>87</v>
      </c>
      <c r="G22" t="s">
        <v>244</v>
      </c>
      <c r="H22" s="22" t="s">
        <v>269</v>
      </c>
      <c r="J22" t="s">
        <v>88</v>
      </c>
      <c r="K22" t="s">
        <v>299</v>
      </c>
      <c r="L22" s="22" t="s">
        <v>269</v>
      </c>
      <c r="N22" t="s">
        <v>173</v>
      </c>
      <c r="O22" t="s">
        <v>244</v>
      </c>
      <c r="P22" s="22" t="s">
        <v>269</v>
      </c>
      <c r="R22" t="s">
        <v>88</v>
      </c>
      <c r="S22" t="s">
        <v>87</v>
      </c>
      <c r="T22" s="161" t="s">
        <v>269</v>
      </c>
    </row>
    <row r="23" spans="2:27" x14ac:dyDescent="0.3">
      <c r="B23" t="s">
        <v>192</v>
      </c>
      <c r="C23" t="s">
        <v>173</v>
      </c>
      <c r="D23" s="22" t="s">
        <v>273</v>
      </c>
      <c r="F23" t="s">
        <v>152</v>
      </c>
      <c r="G23" t="s">
        <v>289</v>
      </c>
      <c r="H23" s="22" t="s">
        <v>271</v>
      </c>
      <c r="J23" s="24" t="s">
        <v>210</v>
      </c>
      <c r="K23" s="24" t="s">
        <v>270</v>
      </c>
      <c r="L23" s="187" t="s">
        <v>269</v>
      </c>
      <c r="N23" t="s">
        <v>152</v>
      </c>
      <c r="O23" t="s">
        <v>88</v>
      </c>
      <c r="P23" s="290" t="s">
        <v>273</v>
      </c>
      <c r="R23" t="s">
        <v>168</v>
      </c>
      <c r="S23" t="s">
        <v>152</v>
      </c>
      <c r="T23" s="161" t="s">
        <v>269</v>
      </c>
    </row>
    <row r="24" spans="2:27" x14ac:dyDescent="0.3">
      <c r="B24" t="s">
        <v>168</v>
      </c>
      <c r="C24" t="s">
        <v>88</v>
      </c>
      <c r="D24" s="22" t="s">
        <v>273</v>
      </c>
      <c r="F24" t="s">
        <v>168</v>
      </c>
      <c r="G24" t="s">
        <v>274</v>
      </c>
      <c r="H24" s="161" t="s">
        <v>273</v>
      </c>
      <c r="J24" s="24" t="s">
        <v>274</v>
      </c>
      <c r="K24" s="24" t="s">
        <v>87</v>
      </c>
      <c r="L24" s="187" t="s">
        <v>269</v>
      </c>
      <c r="N24" s="303" t="s">
        <v>274</v>
      </c>
      <c r="O24" s="303"/>
      <c r="P24" s="304" t="s">
        <v>300</v>
      </c>
    </row>
    <row r="25" spans="2:27" x14ac:dyDescent="0.3">
      <c r="B25" s="288" t="s">
        <v>274</v>
      </c>
      <c r="C25" s="288" t="s">
        <v>127</v>
      </c>
      <c r="D25" s="289" t="s">
        <v>271</v>
      </c>
      <c r="F25" t="s">
        <v>127</v>
      </c>
      <c r="G25" t="s">
        <v>88</v>
      </c>
      <c r="H25" s="161" t="s">
        <v>271</v>
      </c>
      <c r="J25" s="24" t="s">
        <v>244</v>
      </c>
      <c r="K25" s="24" t="s">
        <v>280</v>
      </c>
      <c r="L25" s="187" t="s">
        <v>271</v>
      </c>
      <c r="N25" s="24" t="s">
        <v>280</v>
      </c>
      <c r="O25" s="24" t="s">
        <v>192</v>
      </c>
      <c r="P25" s="187" t="s">
        <v>273</v>
      </c>
      <c r="V25" t="s">
        <v>298</v>
      </c>
    </row>
    <row r="26" spans="2:27" x14ac:dyDescent="0.3">
      <c r="F26" s="24" t="s">
        <v>280</v>
      </c>
      <c r="G26" s="24" t="s">
        <v>173</v>
      </c>
      <c r="H26" s="187" t="s">
        <v>273</v>
      </c>
      <c r="L26" s="22"/>
      <c r="P26" s="22"/>
    </row>
    <row r="27" spans="2:27" x14ac:dyDescent="0.3">
      <c r="F27" s="24"/>
      <c r="G27" s="24"/>
      <c r="H27" s="187"/>
      <c r="J27" s="24"/>
      <c r="K27" s="24"/>
      <c r="L27" s="187"/>
    </row>
    <row r="28" spans="2:27" x14ac:dyDescent="0.3">
      <c r="B28" s="24"/>
      <c r="C28" s="24"/>
      <c r="D28" s="187"/>
      <c r="J28" s="24"/>
      <c r="K28" s="24"/>
      <c r="L28" s="198"/>
    </row>
    <row r="29" spans="2:27" x14ac:dyDescent="0.3">
      <c r="J29" s="21"/>
    </row>
    <row r="31" spans="2:27" x14ac:dyDescent="0.3">
      <c r="L31" s="22"/>
    </row>
    <row r="35" spans="2:12" x14ac:dyDescent="0.3">
      <c r="L35" s="22"/>
    </row>
    <row r="37" spans="2:12" x14ac:dyDescent="0.3">
      <c r="B37" s="105"/>
      <c r="C37" s="105"/>
      <c r="D37" s="106"/>
      <c r="H37" s="22"/>
    </row>
    <row r="38" spans="2:12" x14ac:dyDescent="0.3">
      <c r="B38" s="24"/>
      <c r="C38" s="24"/>
      <c r="D38" s="187"/>
      <c r="I38" s="105"/>
      <c r="J38" s="105"/>
      <c r="K38" s="106"/>
      <c r="L38" s="105"/>
    </row>
    <row r="39" spans="2:12" x14ac:dyDescent="0.3">
      <c r="B39" s="24"/>
      <c r="C39" s="24"/>
      <c r="D39" s="187"/>
    </row>
    <row r="40" spans="2:12" x14ac:dyDescent="0.3">
      <c r="B40" s="24"/>
      <c r="C40" s="24"/>
      <c r="D40" s="18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39" activePane="bottomLeft" state="frozen"/>
      <selection pane="bottomLeft" activeCell="Q53" sqref="Q53"/>
    </sheetView>
  </sheetViews>
  <sheetFormatPr defaultRowHeight="14.4" x14ac:dyDescent="0.3"/>
  <cols>
    <col min="1" max="1" width="3.44140625" bestFit="1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25" width="3.44140625" customWidth="1"/>
    <col min="26" max="26" width="5" bestFit="1" customWidth="1"/>
    <col min="27" max="27" width="8.33203125" customWidth="1"/>
    <col min="28" max="28" width="9.109375" bestFit="1" customWidth="1"/>
  </cols>
  <sheetData>
    <row r="1" spans="1:28" ht="18" x14ac:dyDescent="0.35">
      <c r="A1" s="88" t="s">
        <v>108</v>
      </c>
    </row>
    <row r="3" spans="1:28" x14ac:dyDescent="0.3">
      <c r="A3" s="113"/>
      <c r="B3" t="s">
        <v>143</v>
      </c>
    </row>
    <row r="4" spans="1:28" x14ac:dyDescent="0.3">
      <c r="B4" t="s">
        <v>144</v>
      </c>
    </row>
    <row r="5" spans="1:28" ht="8.1" customHeight="1" x14ac:dyDescent="0.3"/>
    <row r="6" spans="1:28" x14ac:dyDescent="0.3">
      <c r="A6" s="114"/>
      <c r="B6" t="s">
        <v>142</v>
      </c>
    </row>
    <row r="7" spans="1:28" ht="15" thickBot="1" x14ac:dyDescent="0.35">
      <c r="AB7" s="116" t="s">
        <v>109</v>
      </c>
    </row>
    <row r="8" spans="1:28" ht="15" thickBot="1" x14ac:dyDescent="0.35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1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3">
      <c r="A9" s="4" t="s">
        <v>19</v>
      </c>
      <c r="B9" s="269" t="s">
        <v>39</v>
      </c>
      <c r="C9" s="202"/>
      <c r="D9" s="14"/>
      <c r="E9" s="14">
        <v>1</v>
      </c>
      <c r="F9" s="14">
        <v>1</v>
      </c>
      <c r="G9" s="14"/>
      <c r="H9" s="152">
        <v>1</v>
      </c>
      <c r="I9" s="152"/>
      <c r="J9" s="274">
        <v>0</v>
      </c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4"/>
      <c r="X9" s="282"/>
      <c r="Y9" s="12"/>
      <c r="Z9" s="119">
        <f t="shared" ref="Z9:Z50" si="0">SUM(C9:W9)</f>
        <v>3</v>
      </c>
      <c r="AA9" s="352">
        <f>Z9+Z10</f>
        <v>5.5</v>
      </c>
      <c r="AB9" s="350">
        <f>SUM(C9:S10)</f>
        <v>5.5</v>
      </c>
    </row>
    <row r="10" spans="1:28" ht="15.9" customHeight="1" thickBot="1" x14ac:dyDescent="0.35">
      <c r="A10" s="5"/>
      <c r="B10" s="300" t="s">
        <v>293</v>
      </c>
      <c r="C10" s="203"/>
      <c r="D10" s="16"/>
      <c r="E10" s="16"/>
      <c r="F10" s="16"/>
      <c r="G10" s="16">
        <v>1</v>
      </c>
      <c r="H10" s="151"/>
      <c r="I10" s="151"/>
      <c r="J10" s="273">
        <v>1</v>
      </c>
      <c r="K10" s="279">
        <v>0.5</v>
      </c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3"/>
      <c r="X10" s="283"/>
      <c r="Y10" s="10"/>
      <c r="Z10" s="165">
        <f t="shared" si="0"/>
        <v>2.5</v>
      </c>
      <c r="AA10" s="353"/>
      <c r="AB10" s="356"/>
    </row>
    <row r="11" spans="1:28" ht="15.6" customHeight="1" x14ac:dyDescent="0.3">
      <c r="A11" s="8" t="s">
        <v>20</v>
      </c>
      <c r="B11" s="269"/>
      <c r="C11" s="204"/>
      <c r="D11" s="13"/>
      <c r="E11" s="14"/>
      <c r="F11" s="14"/>
      <c r="G11" s="14"/>
      <c r="H11" s="14"/>
      <c r="I11" s="152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82"/>
      <c r="Y11" s="12"/>
      <c r="Z11" s="119">
        <f t="shared" si="0"/>
        <v>0</v>
      </c>
      <c r="AA11" s="352">
        <f>Z11+Z12</f>
        <v>0</v>
      </c>
      <c r="AB11" s="350">
        <f>SUM(C11:S12)</f>
        <v>0</v>
      </c>
    </row>
    <row r="12" spans="1:28" ht="15.9" customHeight="1" thickBot="1" x14ac:dyDescent="0.35">
      <c r="A12" s="9"/>
      <c r="B12" s="270"/>
      <c r="C12" s="205"/>
      <c r="D12" s="20"/>
      <c r="E12" s="19"/>
      <c r="F12" s="19"/>
      <c r="G12" s="19"/>
      <c r="H12" s="19"/>
      <c r="I12" s="153"/>
      <c r="J12" s="275"/>
      <c r="K12" s="275"/>
      <c r="L12" s="275"/>
      <c r="M12" s="273"/>
      <c r="N12" s="273"/>
      <c r="O12" s="273"/>
      <c r="P12" s="273"/>
      <c r="Q12" s="273"/>
      <c r="R12" s="275"/>
      <c r="S12" s="275"/>
      <c r="T12" s="273"/>
      <c r="U12" s="275"/>
      <c r="V12" s="275"/>
      <c r="W12" s="275"/>
      <c r="X12" s="284"/>
      <c r="Y12" s="10"/>
      <c r="Z12" s="165">
        <f t="shared" si="0"/>
        <v>0</v>
      </c>
      <c r="AA12" s="354"/>
      <c r="AB12" s="356"/>
    </row>
    <row r="13" spans="1:28" ht="15.6" customHeight="1" x14ac:dyDescent="0.3">
      <c r="A13" s="4" t="s">
        <v>21</v>
      </c>
      <c r="B13" s="269" t="s">
        <v>45</v>
      </c>
      <c r="C13" s="206"/>
      <c r="D13" s="11"/>
      <c r="E13" s="15"/>
      <c r="F13" s="11"/>
      <c r="G13" s="11"/>
      <c r="H13" s="11"/>
      <c r="I13" s="150"/>
      <c r="J13" s="272">
        <v>0.5</v>
      </c>
      <c r="K13" s="272"/>
      <c r="L13" s="272"/>
      <c r="M13" s="272">
        <v>0</v>
      </c>
      <c r="N13" s="272"/>
      <c r="O13" s="278">
        <v>1</v>
      </c>
      <c r="P13" s="278"/>
      <c r="Q13" s="278"/>
      <c r="R13" s="281"/>
      <c r="S13" s="281"/>
      <c r="T13" s="278"/>
      <c r="U13" s="281">
        <v>1</v>
      </c>
      <c r="V13" s="281"/>
      <c r="W13" s="272"/>
      <c r="X13" s="285"/>
      <c r="Y13" s="12"/>
      <c r="Z13" s="119">
        <f t="shared" si="0"/>
        <v>2.5</v>
      </c>
      <c r="AA13" s="355">
        <f>Z13+Z14</f>
        <v>5</v>
      </c>
      <c r="AB13" s="350">
        <f>SUM(C13:S14)</f>
        <v>3</v>
      </c>
    </row>
    <row r="14" spans="1:28" ht="15.9" customHeight="1" thickBot="1" x14ac:dyDescent="0.35">
      <c r="A14" s="5"/>
      <c r="B14" s="270">
        <v>1924</v>
      </c>
      <c r="C14" s="207">
        <v>0</v>
      </c>
      <c r="D14" s="16"/>
      <c r="E14" s="18"/>
      <c r="F14" s="16">
        <v>0.5</v>
      </c>
      <c r="G14" s="16">
        <v>1</v>
      </c>
      <c r="H14" s="16">
        <v>0</v>
      </c>
      <c r="I14" s="151"/>
      <c r="J14" s="273">
        <v>0</v>
      </c>
      <c r="K14" s="273"/>
      <c r="L14" s="273"/>
      <c r="M14" s="273"/>
      <c r="N14" s="273"/>
      <c r="O14" s="279"/>
      <c r="P14" s="279"/>
      <c r="Q14" s="279"/>
      <c r="R14" s="279"/>
      <c r="S14" s="279"/>
      <c r="T14" s="279"/>
      <c r="U14" s="279"/>
      <c r="V14" s="279">
        <v>1</v>
      </c>
      <c r="W14" s="273"/>
      <c r="X14" s="283"/>
      <c r="Y14" s="10"/>
      <c r="Z14" s="165">
        <f t="shared" si="0"/>
        <v>2.5</v>
      </c>
      <c r="AA14" s="353"/>
      <c r="AB14" s="356"/>
    </row>
    <row r="15" spans="1:28" ht="15.6" customHeight="1" x14ac:dyDescent="0.3">
      <c r="A15" s="8" t="s">
        <v>22</v>
      </c>
      <c r="B15" s="269" t="s">
        <v>46</v>
      </c>
      <c r="C15" s="204"/>
      <c r="D15" s="14"/>
      <c r="E15" s="14">
        <v>0.5</v>
      </c>
      <c r="F15" s="13"/>
      <c r="G15" s="14"/>
      <c r="H15" s="14"/>
      <c r="I15" s="152"/>
      <c r="J15" s="274"/>
      <c r="K15" s="274"/>
      <c r="L15" s="274"/>
      <c r="M15" s="274">
        <v>0</v>
      </c>
      <c r="N15" s="274"/>
      <c r="O15" s="274"/>
      <c r="P15" s="274"/>
      <c r="Q15" s="274"/>
      <c r="R15" s="274"/>
      <c r="S15" s="274"/>
      <c r="T15" s="278"/>
      <c r="U15" s="278"/>
      <c r="V15" s="278">
        <v>1</v>
      </c>
      <c r="W15" s="274"/>
      <c r="X15" s="282"/>
      <c r="Y15" s="12"/>
      <c r="Z15" s="119">
        <f t="shared" si="0"/>
        <v>1.5</v>
      </c>
      <c r="AA15" s="352">
        <f>Z15+Z16</f>
        <v>3</v>
      </c>
      <c r="AB15" s="350">
        <f>SUM(C15:S16)</f>
        <v>1</v>
      </c>
    </row>
    <row r="16" spans="1:28" ht="15.9" customHeight="1" thickBot="1" x14ac:dyDescent="0.35">
      <c r="A16" s="9"/>
      <c r="B16" s="270">
        <v>1840</v>
      </c>
      <c r="C16" s="205">
        <v>0</v>
      </c>
      <c r="D16" s="19"/>
      <c r="E16" s="19"/>
      <c r="F16" s="20"/>
      <c r="G16" s="19"/>
      <c r="H16" s="19">
        <v>0.5</v>
      </c>
      <c r="I16" s="153"/>
      <c r="J16" s="275">
        <v>0</v>
      </c>
      <c r="K16" s="275">
        <v>0</v>
      </c>
      <c r="L16" s="275"/>
      <c r="M16" s="275"/>
      <c r="N16" s="275"/>
      <c r="O16" s="273"/>
      <c r="P16" s="273"/>
      <c r="Q16" s="273"/>
      <c r="R16" s="275"/>
      <c r="S16" s="275"/>
      <c r="T16" s="279">
        <v>1</v>
      </c>
      <c r="U16" s="280"/>
      <c r="V16" s="280"/>
      <c r="W16" s="275"/>
      <c r="X16" s="284"/>
      <c r="Y16" s="10"/>
      <c r="Z16" s="165">
        <f t="shared" si="0"/>
        <v>1.5</v>
      </c>
      <c r="AA16" s="354"/>
      <c r="AB16" s="356"/>
    </row>
    <row r="17" spans="1:28" ht="15.6" customHeight="1" x14ac:dyDescent="0.3">
      <c r="A17" s="4" t="s">
        <v>23</v>
      </c>
      <c r="B17" s="269" t="s">
        <v>246</v>
      </c>
      <c r="C17" s="206">
        <v>0</v>
      </c>
      <c r="D17" s="11"/>
      <c r="E17" s="11">
        <v>0</v>
      </c>
      <c r="F17" s="11"/>
      <c r="G17" s="15"/>
      <c r="H17" s="11"/>
      <c r="I17" s="150"/>
      <c r="J17" s="150">
        <v>0</v>
      </c>
      <c r="K17" s="150">
        <v>1</v>
      </c>
      <c r="L17" s="150"/>
      <c r="M17" s="150"/>
      <c r="N17" s="150"/>
      <c r="O17" s="152"/>
      <c r="P17" s="152"/>
      <c r="Q17" s="152">
        <v>1</v>
      </c>
      <c r="R17" s="272"/>
      <c r="S17" s="272"/>
      <c r="T17" s="278"/>
      <c r="U17" s="281"/>
      <c r="V17" s="281"/>
      <c r="W17" s="272"/>
      <c r="X17" s="285"/>
      <c r="Y17" s="12"/>
      <c r="Z17" s="119">
        <f t="shared" si="0"/>
        <v>2</v>
      </c>
      <c r="AA17" s="355">
        <f>Z17+Z18</f>
        <v>6</v>
      </c>
      <c r="AB17" s="350">
        <f>SUM(C17:S18)</f>
        <v>6</v>
      </c>
    </row>
    <row r="18" spans="1:28" ht="15.9" customHeight="1" thickBot="1" x14ac:dyDescent="0.35">
      <c r="A18" s="5"/>
      <c r="B18" s="271">
        <v>1837</v>
      </c>
      <c r="C18" s="207"/>
      <c r="D18" s="16"/>
      <c r="E18" s="16"/>
      <c r="F18" s="16"/>
      <c r="G18" s="18"/>
      <c r="H18" s="16"/>
      <c r="I18" s="151"/>
      <c r="J18" s="151">
        <v>0.5</v>
      </c>
      <c r="K18" s="151"/>
      <c r="L18" s="151"/>
      <c r="M18" s="151">
        <v>1</v>
      </c>
      <c r="N18" s="151">
        <v>1</v>
      </c>
      <c r="O18" s="151">
        <v>0.5</v>
      </c>
      <c r="P18" s="151"/>
      <c r="Q18" s="151">
        <v>1</v>
      </c>
      <c r="R18" s="273"/>
      <c r="S18" s="273"/>
      <c r="T18" s="279"/>
      <c r="U18" s="279"/>
      <c r="V18" s="279"/>
      <c r="W18" s="273"/>
      <c r="X18" s="283"/>
      <c r="Y18" s="10"/>
      <c r="Z18" s="165">
        <f t="shared" si="0"/>
        <v>4</v>
      </c>
      <c r="AA18" s="353"/>
      <c r="AB18" s="356"/>
    </row>
    <row r="19" spans="1:28" ht="15.6" customHeight="1" x14ac:dyDescent="0.3">
      <c r="A19" s="8" t="s">
        <v>24</v>
      </c>
      <c r="B19" s="269" t="s">
        <v>171</v>
      </c>
      <c r="C19" s="204"/>
      <c r="D19" s="14"/>
      <c r="E19" s="14">
        <v>1</v>
      </c>
      <c r="F19" s="14">
        <v>0.5</v>
      </c>
      <c r="G19" s="14"/>
      <c r="H19" s="13"/>
      <c r="I19" s="152"/>
      <c r="J19" s="152">
        <v>0</v>
      </c>
      <c r="K19" s="152">
        <v>1</v>
      </c>
      <c r="L19" s="152"/>
      <c r="M19" s="152">
        <v>0</v>
      </c>
      <c r="N19" s="152"/>
      <c r="O19" s="152"/>
      <c r="P19" s="152"/>
      <c r="Q19" s="152"/>
      <c r="R19" s="152"/>
      <c r="S19" s="274"/>
      <c r="T19" s="274"/>
      <c r="U19" s="281"/>
      <c r="V19" s="281"/>
      <c r="W19" s="274"/>
      <c r="X19" s="282"/>
      <c r="Y19" s="12"/>
      <c r="Z19" s="119">
        <f t="shared" si="0"/>
        <v>2.5</v>
      </c>
      <c r="AA19" s="352">
        <f>Z19+Z20</f>
        <v>5.5</v>
      </c>
      <c r="AB19" s="350">
        <f>SUM(C19:S20)</f>
        <v>5.5</v>
      </c>
    </row>
    <row r="20" spans="1:28" ht="15.9" customHeight="1" thickBot="1" x14ac:dyDescent="0.35">
      <c r="A20" s="9"/>
      <c r="B20" s="270">
        <v>1765</v>
      </c>
      <c r="C20" s="205">
        <v>0</v>
      </c>
      <c r="D20" s="19"/>
      <c r="E20" s="19"/>
      <c r="F20" s="19"/>
      <c r="G20" s="19"/>
      <c r="H20" s="20"/>
      <c r="I20" s="153"/>
      <c r="J20" s="153">
        <v>1</v>
      </c>
      <c r="K20" s="153">
        <v>0</v>
      </c>
      <c r="L20" s="153"/>
      <c r="M20" s="153"/>
      <c r="N20" s="153">
        <v>1</v>
      </c>
      <c r="O20" s="153"/>
      <c r="P20" s="153"/>
      <c r="Q20" s="153">
        <v>1</v>
      </c>
      <c r="R20" s="153"/>
      <c r="S20" s="275"/>
      <c r="T20" s="273"/>
      <c r="U20" s="279"/>
      <c r="V20" s="279"/>
      <c r="W20" s="275"/>
      <c r="X20" s="284"/>
      <c r="Y20" s="10"/>
      <c r="Z20" s="165">
        <f t="shared" si="0"/>
        <v>3</v>
      </c>
      <c r="AA20" s="354"/>
      <c r="AB20" s="356"/>
    </row>
    <row r="21" spans="1:28" ht="15.6" customHeight="1" x14ac:dyDescent="0.3">
      <c r="A21" s="4" t="s">
        <v>25</v>
      </c>
      <c r="B21" s="269" t="s">
        <v>249</v>
      </c>
      <c r="C21" s="206"/>
      <c r="D21" s="11"/>
      <c r="E21" s="11"/>
      <c r="F21" s="11"/>
      <c r="G21" s="11"/>
      <c r="H21" s="11"/>
      <c r="I21" s="15"/>
      <c r="J21" s="11">
        <v>0</v>
      </c>
      <c r="K21" s="11"/>
      <c r="L21" s="150"/>
      <c r="M21" s="150"/>
      <c r="N21" s="150">
        <v>0.5</v>
      </c>
      <c r="O21" s="150"/>
      <c r="P21" s="150"/>
      <c r="Q21" s="150"/>
      <c r="R21" s="150"/>
      <c r="S21" s="150"/>
      <c r="T21" s="272"/>
      <c r="U21" s="278"/>
      <c r="V21" s="278"/>
      <c r="W21" s="272"/>
      <c r="X21" s="285"/>
      <c r="Y21" s="12"/>
      <c r="Z21" s="119">
        <f t="shared" si="0"/>
        <v>0.5</v>
      </c>
      <c r="AA21" s="355">
        <f>Z21+Z22</f>
        <v>2</v>
      </c>
      <c r="AB21" s="350">
        <f>SUM(C21:S22)</f>
        <v>2</v>
      </c>
    </row>
    <row r="22" spans="1:28" ht="15.9" customHeight="1" thickBot="1" x14ac:dyDescent="0.35">
      <c r="A22" s="5"/>
      <c r="B22" s="270" t="s">
        <v>294</v>
      </c>
      <c r="C22" s="207"/>
      <c r="D22" s="16"/>
      <c r="E22" s="16"/>
      <c r="F22" s="16"/>
      <c r="G22" s="16"/>
      <c r="H22" s="16"/>
      <c r="I22" s="18"/>
      <c r="J22" s="16"/>
      <c r="K22" s="16"/>
      <c r="L22" s="151"/>
      <c r="M22" s="151"/>
      <c r="N22" s="151"/>
      <c r="O22" s="151">
        <v>0.5</v>
      </c>
      <c r="P22" s="151"/>
      <c r="Q22" s="151">
        <v>1</v>
      </c>
      <c r="R22" s="151"/>
      <c r="S22" s="151"/>
      <c r="T22" s="273"/>
      <c r="U22" s="280"/>
      <c r="V22" s="280"/>
      <c r="W22" s="273"/>
      <c r="X22" s="283"/>
      <c r="Y22" s="10"/>
      <c r="Z22" s="165">
        <f t="shared" si="0"/>
        <v>1.5</v>
      </c>
      <c r="AA22" s="353"/>
      <c r="AB22" s="356"/>
    </row>
    <row r="23" spans="1:28" ht="15.6" customHeight="1" x14ac:dyDescent="0.3">
      <c r="A23" s="8" t="s">
        <v>26</v>
      </c>
      <c r="B23" s="269" t="s">
        <v>166</v>
      </c>
      <c r="C23" s="204">
        <v>0</v>
      </c>
      <c r="D23" s="14"/>
      <c r="E23" s="14">
        <v>1</v>
      </c>
      <c r="F23" s="14">
        <v>1</v>
      </c>
      <c r="G23" s="14"/>
      <c r="H23" s="14">
        <v>0</v>
      </c>
      <c r="I23" s="14"/>
      <c r="J23" s="13"/>
      <c r="K23" s="14">
        <v>1</v>
      </c>
      <c r="L23" s="152"/>
      <c r="M23" s="152"/>
      <c r="N23" s="152"/>
      <c r="O23" s="152"/>
      <c r="P23" s="152"/>
      <c r="Q23" s="152"/>
      <c r="R23" s="152"/>
      <c r="S23" s="152"/>
      <c r="T23" s="274"/>
      <c r="U23" s="281"/>
      <c r="V23" s="281"/>
      <c r="W23" s="274"/>
      <c r="X23" s="282"/>
      <c r="Y23" s="12"/>
      <c r="Z23" s="119">
        <f t="shared" si="0"/>
        <v>3</v>
      </c>
      <c r="AA23" s="352">
        <f>Z23+Z24</f>
        <v>7.5</v>
      </c>
      <c r="AB23" s="350">
        <f>SUM(C23:S24)</f>
        <v>7.5</v>
      </c>
    </row>
    <row r="24" spans="1:28" ht="15.9" customHeight="1" thickBot="1" x14ac:dyDescent="0.35">
      <c r="A24" s="9"/>
      <c r="B24" s="270">
        <v>1713</v>
      </c>
      <c r="C24" s="205">
        <v>1</v>
      </c>
      <c r="D24" s="19"/>
      <c r="E24" s="19">
        <v>0.5</v>
      </c>
      <c r="F24" s="19"/>
      <c r="G24" s="19">
        <v>1</v>
      </c>
      <c r="H24" s="19">
        <v>1</v>
      </c>
      <c r="I24" s="19">
        <v>1</v>
      </c>
      <c r="J24" s="20"/>
      <c r="K24" s="19"/>
      <c r="L24" s="153"/>
      <c r="M24" s="153"/>
      <c r="N24" s="153"/>
      <c r="O24" s="153"/>
      <c r="P24" s="153"/>
      <c r="Q24" s="153"/>
      <c r="R24" s="153"/>
      <c r="S24" s="153"/>
      <c r="T24" s="275"/>
      <c r="U24" s="279"/>
      <c r="V24" s="279"/>
      <c r="W24" s="275"/>
      <c r="X24" s="284"/>
      <c r="Y24" s="10"/>
      <c r="Z24" s="165">
        <f t="shared" si="0"/>
        <v>4.5</v>
      </c>
      <c r="AA24" s="354"/>
      <c r="AB24" s="356"/>
    </row>
    <row r="25" spans="1:28" ht="15.6" customHeight="1" x14ac:dyDescent="0.3">
      <c r="A25" s="4" t="s">
        <v>27</v>
      </c>
      <c r="B25" s="269" t="s">
        <v>99</v>
      </c>
      <c r="C25" s="206"/>
      <c r="D25" s="11"/>
      <c r="E25" s="11"/>
      <c r="F25" s="11">
        <v>1</v>
      </c>
      <c r="G25" s="11"/>
      <c r="H25" s="11">
        <v>1</v>
      </c>
      <c r="I25" s="11"/>
      <c r="J25" s="11"/>
      <c r="K25" s="15"/>
      <c r="L25" s="150"/>
      <c r="M25" s="150">
        <v>0</v>
      </c>
      <c r="N25" s="150"/>
      <c r="O25" s="150"/>
      <c r="P25" s="150"/>
      <c r="Q25" s="150">
        <v>1</v>
      </c>
      <c r="R25" s="150"/>
      <c r="S25" s="150"/>
      <c r="T25" s="272"/>
      <c r="U25" s="272"/>
      <c r="V25" s="272">
        <v>1</v>
      </c>
      <c r="W25" s="272"/>
      <c r="X25" s="285"/>
      <c r="Y25" s="12"/>
      <c r="Z25" s="119">
        <f t="shared" si="0"/>
        <v>4</v>
      </c>
      <c r="AA25" s="355">
        <f>Z25+Z26</f>
        <v>4.5</v>
      </c>
      <c r="AB25" s="350">
        <f>SUM(C25:S26)</f>
        <v>3.5</v>
      </c>
    </row>
    <row r="26" spans="1:28" ht="15.9" customHeight="1" thickBot="1" x14ac:dyDescent="0.35">
      <c r="A26" s="5"/>
      <c r="B26" s="270">
        <v>1684</v>
      </c>
      <c r="C26" s="207">
        <v>0.5</v>
      </c>
      <c r="D26" s="16"/>
      <c r="E26" s="16"/>
      <c r="F26" s="16"/>
      <c r="G26" s="16">
        <v>0</v>
      </c>
      <c r="H26" s="16">
        <v>0</v>
      </c>
      <c r="I26" s="16"/>
      <c r="J26" s="16">
        <v>0</v>
      </c>
      <c r="K26" s="18"/>
      <c r="L26" s="151"/>
      <c r="M26" s="151">
        <v>0</v>
      </c>
      <c r="N26" s="151"/>
      <c r="O26" s="151"/>
      <c r="P26" s="151"/>
      <c r="Q26" s="151"/>
      <c r="R26" s="151"/>
      <c r="S26" s="151"/>
      <c r="T26" s="273"/>
      <c r="U26" s="273"/>
      <c r="V26" s="273"/>
      <c r="W26" s="273"/>
      <c r="X26" s="283"/>
      <c r="Y26" s="10"/>
      <c r="Z26" s="165">
        <f t="shared" si="0"/>
        <v>0.5</v>
      </c>
      <c r="AA26" s="353"/>
      <c r="AB26" s="356"/>
    </row>
    <row r="27" spans="1:28" ht="15.6" customHeight="1" x14ac:dyDescent="0.3">
      <c r="A27" s="4" t="s">
        <v>28</v>
      </c>
      <c r="B27" s="269"/>
      <c r="C27" s="204"/>
      <c r="D27" s="14"/>
      <c r="E27" s="14"/>
      <c r="F27" s="14"/>
      <c r="G27" s="14"/>
      <c r="H27" s="14"/>
      <c r="I27" s="14"/>
      <c r="J27" s="14"/>
      <c r="K27" s="14"/>
      <c r="L27" s="13"/>
      <c r="M27" s="152"/>
      <c r="N27" s="152"/>
      <c r="O27" s="152"/>
      <c r="P27" s="152"/>
      <c r="Q27" s="152"/>
      <c r="R27" s="152"/>
      <c r="S27" s="152"/>
      <c r="T27" s="274"/>
      <c r="U27" s="274"/>
      <c r="V27" s="274"/>
      <c r="W27" s="274"/>
      <c r="X27" s="282"/>
      <c r="Y27" s="12"/>
      <c r="Z27" s="119">
        <f t="shared" si="0"/>
        <v>0</v>
      </c>
      <c r="AA27" s="352">
        <f>Z27+Z28</f>
        <v>0</v>
      </c>
      <c r="AB27" s="350">
        <f>SUM(C27:S28)</f>
        <v>0</v>
      </c>
    </row>
    <row r="28" spans="1:28" ht="15.9" customHeight="1" thickBot="1" x14ac:dyDescent="0.35">
      <c r="A28" s="5"/>
      <c r="B28" s="270"/>
      <c r="C28" s="205"/>
      <c r="D28" s="19"/>
      <c r="E28" s="19"/>
      <c r="F28" s="19"/>
      <c r="G28" s="19"/>
      <c r="H28" s="19"/>
      <c r="I28" s="19"/>
      <c r="J28" s="19"/>
      <c r="K28" s="19"/>
      <c r="L28" s="20"/>
      <c r="M28" s="153"/>
      <c r="N28" s="153"/>
      <c r="O28" s="153"/>
      <c r="P28" s="153"/>
      <c r="Q28" s="153"/>
      <c r="R28" s="153"/>
      <c r="S28" s="153"/>
      <c r="T28" s="275"/>
      <c r="U28" s="275"/>
      <c r="V28" s="275"/>
      <c r="W28" s="275"/>
      <c r="X28" s="284"/>
      <c r="Y28" s="10"/>
      <c r="Z28" s="165">
        <f t="shared" si="0"/>
        <v>0</v>
      </c>
      <c r="AA28" s="354"/>
      <c r="AB28" s="356"/>
    </row>
    <row r="29" spans="1:28" ht="15.6" customHeight="1" x14ac:dyDescent="0.3">
      <c r="A29" s="8" t="s">
        <v>29</v>
      </c>
      <c r="B29" s="269" t="s">
        <v>242</v>
      </c>
      <c r="C29" s="206"/>
      <c r="D29" s="11"/>
      <c r="E29" s="11"/>
      <c r="F29" s="11"/>
      <c r="G29" s="11">
        <v>0</v>
      </c>
      <c r="H29" s="11"/>
      <c r="I29" s="11"/>
      <c r="J29" s="11"/>
      <c r="K29" s="11">
        <v>1</v>
      </c>
      <c r="L29" s="150"/>
      <c r="M29" s="15"/>
      <c r="N29" s="150">
        <v>1</v>
      </c>
      <c r="O29" s="150"/>
      <c r="P29" s="150"/>
      <c r="Q29" s="150">
        <v>1</v>
      </c>
      <c r="R29" s="150"/>
      <c r="S29" s="150"/>
      <c r="T29" s="272"/>
      <c r="U29" s="272"/>
      <c r="V29" s="272"/>
      <c r="W29" s="272"/>
      <c r="X29" s="285"/>
      <c r="Y29" s="12"/>
      <c r="Z29" s="119">
        <f t="shared" si="0"/>
        <v>3</v>
      </c>
      <c r="AA29" s="355">
        <f>Z29+Z30</f>
        <v>7.5</v>
      </c>
      <c r="AB29" s="350">
        <f>SUM(C29:S30)</f>
        <v>7.5</v>
      </c>
    </row>
    <row r="30" spans="1:28" ht="15.9" customHeight="1" thickBot="1" x14ac:dyDescent="0.35">
      <c r="A30" s="5"/>
      <c r="B30" s="271">
        <v>1674</v>
      </c>
      <c r="C30" s="207"/>
      <c r="D30" s="16"/>
      <c r="E30" s="16">
        <v>1</v>
      </c>
      <c r="F30" s="16">
        <v>1</v>
      </c>
      <c r="G30" s="16">
        <v>0.5</v>
      </c>
      <c r="H30" s="16">
        <v>1</v>
      </c>
      <c r="I30" s="16"/>
      <c r="J30" s="16"/>
      <c r="K30" s="16">
        <v>1</v>
      </c>
      <c r="L30" s="151"/>
      <c r="M30" s="18"/>
      <c r="N30" s="151"/>
      <c r="O30" s="151"/>
      <c r="P30" s="151"/>
      <c r="Q30" s="151"/>
      <c r="R30" s="151"/>
      <c r="S30" s="151"/>
      <c r="T30" s="273"/>
      <c r="U30" s="273"/>
      <c r="V30" s="273"/>
      <c r="W30" s="273"/>
      <c r="X30" s="283"/>
      <c r="Y30" s="10"/>
      <c r="Z30" s="165">
        <f t="shared" si="0"/>
        <v>4.5</v>
      </c>
      <c r="AA30" s="353"/>
      <c r="AB30" s="356"/>
    </row>
    <row r="31" spans="1:28" ht="15.6" customHeight="1" x14ac:dyDescent="0.3">
      <c r="A31" s="4" t="s">
        <v>30</v>
      </c>
      <c r="B31" s="269" t="s">
        <v>51</v>
      </c>
      <c r="C31" s="206"/>
      <c r="D31" s="11"/>
      <c r="E31" s="11"/>
      <c r="F31" s="11"/>
      <c r="G31" s="11">
        <v>0</v>
      </c>
      <c r="H31" s="11">
        <v>0</v>
      </c>
      <c r="I31" s="11"/>
      <c r="J31" s="11"/>
      <c r="K31" s="11"/>
      <c r="L31" s="150"/>
      <c r="M31" s="150"/>
      <c r="N31" s="15"/>
      <c r="O31" s="150">
        <v>0.5</v>
      </c>
      <c r="P31" s="150"/>
      <c r="Q31" s="150"/>
      <c r="R31" s="150">
        <v>1</v>
      </c>
      <c r="S31" s="150"/>
      <c r="T31" s="272"/>
      <c r="U31" s="272"/>
      <c r="V31" s="272">
        <v>1</v>
      </c>
      <c r="W31" s="272"/>
      <c r="X31" s="285"/>
      <c r="Y31" s="12"/>
      <c r="Z31" s="119">
        <f t="shared" si="0"/>
        <v>2.5</v>
      </c>
      <c r="AA31" s="352">
        <f>Z31+Z32</f>
        <v>6</v>
      </c>
      <c r="AB31" s="350">
        <f>SUM(C31:S32)</f>
        <v>3</v>
      </c>
    </row>
    <row r="32" spans="1:28" ht="15.9" customHeight="1" thickBot="1" x14ac:dyDescent="0.35">
      <c r="A32" s="5"/>
      <c r="B32" s="270" t="s">
        <v>295</v>
      </c>
      <c r="C32" s="207"/>
      <c r="D32" s="16"/>
      <c r="E32" s="16"/>
      <c r="F32" s="16"/>
      <c r="G32" s="16"/>
      <c r="H32" s="16"/>
      <c r="I32" s="16">
        <v>0.5</v>
      </c>
      <c r="J32" s="16"/>
      <c r="K32" s="16"/>
      <c r="L32" s="151"/>
      <c r="M32" s="151">
        <v>0</v>
      </c>
      <c r="N32" s="18"/>
      <c r="O32" s="151">
        <v>1</v>
      </c>
      <c r="P32" s="151"/>
      <c r="Q32" s="151"/>
      <c r="R32" s="151"/>
      <c r="S32" s="151"/>
      <c r="T32" s="273">
        <v>1</v>
      </c>
      <c r="U32" s="273">
        <v>1</v>
      </c>
      <c r="V32" s="273"/>
      <c r="W32" s="273"/>
      <c r="X32" s="283"/>
      <c r="Y32" s="17"/>
      <c r="Z32" s="165">
        <f t="shared" si="0"/>
        <v>3.5</v>
      </c>
      <c r="AA32" s="354"/>
      <c r="AB32" s="356"/>
    </row>
    <row r="33" spans="1:28" ht="15.6" customHeight="1" x14ac:dyDescent="0.3">
      <c r="A33" s="4" t="s">
        <v>31</v>
      </c>
      <c r="B33" s="269" t="s">
        <v>55</v>
      </c>
      <c r="C33" s="204"/>
      <c r="D33" s="14"/>
      <c r="E33" s="14"/>
      <c r="F33" s="14"/>
      <c r="G33" s="14">
        <v>0.5</v>
      </c>
      <c r="H33" s="14"/>
      <c r="I33" s="14">
        <v>0.5</v>
      </c>
      <c r="J33" s="14"/>
      <c r="K33" s="14"/>
      <c r="L33" s="152"/>
      <c r="M33" s="152"/>
      <c r="N33" s="152">
        <v>0</v>
      </c>
      <c r="O33" s="15"/>
      <c r="P33" s="152"/>
      <c r="Q33" s="152">
        <v>1</v>
      </c>
      <c r="R33" s="152"/>
      <c r="S33" s="152"/>
      <c r="T33" s="274">
        <v>1</v>
      </c>
      <c r="U33" s="274"/>
      <c r="V33" s="274"/>
      <c r="W33" s="274"/>
      <c r="X33" s="282"/>
      <c r="Y33" s="12"/>
      <c r="Z33" s="119">
        <f t="shared" si="0"/>
        <v>3</v>
      </c>
      <c r="AA33" s="352">
        <f>Z33+Z34</f>
        <v>6</v>
      </c>
      <c r="AB33" s="350">
        <f>SUM(C33:S34)</f>
        <v>3</v>
      </c>
    </row>
    <row r="34" spans="1:28" ht="15.9" customHeight="1" thickBot="1" x14ac:dyDescent="0.35">
      <c r="A34" s="5"/>
      <c r="B34" s="271">
        <v>1523</v>
      </c>
      <c r="C34" s="207"/>
      <c r="D34" s="16"/>
      <c r="E34" s="16">
        <v>0</v>
      </c>
      <c r="F34" s="16"/>
      <c r="G34" s="16"/>
      <c r="H34" s="16"/>
      <c r="I34" s="16"/>
      <c r="J34" s="16"/>
      <c r="K34" s="16"/>
      <c r="L34" s="151"/>
      <c r="M34" s="151"/>
      <c r="N34" s="151">
        <v>0.5</v>
      </c>
      <c r="O34" s="18"/>
      <c r="P34" s="151"/>
      <c r="Q34" s="151">
        <v>0.5</v>
      </c>
      <c r="R34" s="151"/>
      <c r="S34" s="151"/>
      <c r="T34" s="273">
        <v>1</v>
      </c>
      <c r="U34" s="273"/>
      <c r="V34" s="273">
        <v>1</v>
      </c>
      <c r="W34" s="273"/>
      <c r="X34" s="283"/>
      <c r="Y34" s="17"/>
      <c r="Z34" s="165">
        <f t="shared" si="0"/>
        <v>3</v>
      </c>
      <c r="AA34" s="354"/>
      <c r="AB34" s="356"/>
    </row>
    <row r="35" spans="1:28" ht="15.6" customHeight="1" x14ac:dyDescent="0.3">
      <c r="A35" s="8" t="s">
        <v>32</v>
      </c>
      <c r="B35" s="269" t="s">
        <v>134</v>
      </c>
      <c r="C35" s="206"/>
      <c r="D35" s="11"/>
      <c r="E35" s="11"/>
      <c r="F35" s="11"/>
      <c r="G35" s="11"/>
      <c r="H35" s="11"/>
      <c r="I35" s="11"/>
      <c r="J35" s="11"/>
      <c r="K35" s="11"/>
      <c r="L35" s="150"/>
      <c r="M35" s="150"/>
      <c r="N35" s="150"/>
      <c r="O35" s="150"/>
      <c r="P35" s="15"/>
      <c r="Q35" s="150"/>
      <c r="R35" s="150"/>
      <c r="S35" s="150"/>
      <c r="T35" s="272"/>
      <c r="U35" s="272"/>
      <c r="V35" s="272"/>
      <c r="W35" s="272"/>
      <c r="X35" s="285"/>
      <c r="Y35" s="12"/>
      <c r="Z35" s="119">
        <f t="shared" si="0"/>
        <v>0</v>
      </c>
      <c r="AA35" s="355">
        <f>Z35+Z36</f>
        <v>0</v>
      </c>
      <c r="AB35" s="350">
        <f>SUM(C35:S36)</f>
        <v>0</v>
      </c>
    </row>
    <row r="36" spans="1:28" ht="15.9" customHeight="1" thickBot="1" x14ac:dyDescent="0.35">
      <c r="A36" s="9"/>
      <c r="B36" s="270">
        <v>1442</v>
      </c>
      <c r="C36" s="207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/>
      <c r="O36" s="151"/>
      <c r="P36" s="18"/>
      <c r="Q36" s="151"/>
      <c r="R36" s="151"/>
      <c r="S36" s="151"/>
      <c r="T36" s="273"/>
      <c r="U36" s="273"/>
      <c r="V36" s="273"/>
      <c r="W36" s="273"/>
      <c r="X36" s="283"/>
      <c r="Y36" s="17"/>
      <c r="Z36" s="165">
        <f t="shared" si="0"/>
        <v>0</v>
      </c>
      <c r="AA36" s="353"/>
      <c r="AB36" s="356"/>
    </row>
    <row r="37" spans="1:28" ht="15.6" customHeight="1" x14ac:dyDescent="0.3">
      <c r="A37" s="4" t="s">
        <v>33</v>
      </c>
      <c r="B37" s="269" t="s">
        <v>176</v>
      </c>
      <c r="C37" s="206"/>
      <c r="D37" s="11"/>
      <c r="E37" s="11"/>
      <c r="F37" s="11"/>
      <c r="G37" s="11">
        <v>0</v>
      </c>
      <c r="H37" s="11">
        <v>0</v>
      </c>
      <c r="I37" s="11">
        <v>0</v>
      </c>
      <c r="J37" s="11"/>
      <c r="K37" s="11"/>
      <c r="L37" s="150"/>
      <c r="M37" s="150"/>
      <c r="N37" s="150"/>
      <c r="O37" s="150">
        <v>0.5</v>
      </c>
      <c r="P37" s="150"/>
      <c r="Q37" s="15"/>
      <c r="R37" s="150"/>
      <c r="S37" s="199"/>
      <c r="T37" s="276"/>
      <c r="U37" s="276">
        <v>1</v>
      </c>
      <c r="V37" s="276"/>
      <c r="W37" s="276"/>
      <c r="X37" s="285"/>
      <c r="Y37" s="12"/>
      <c r="Z37" s="119">
        <f t="shared" si="0"/>
        <v>1.5</v>
      </c>
      <c r="AA37" s="352">
        <f>Z37+Z38</f>
        <v>2.5</v>
      </c>
      <c r="AB37" s="350">
        <f>SUM(C37:S38)</f>
        <v>0.5</v>
      </c>
    </row>
    <row r="38" spans="1:28" ht="15.9" customHeight="1" thickBot="1" x14ac:dyDescent="0.35">
      <c r="A38" s="5"/>
      <c r="B38" s="270">
        <v>1481</v>
      </c>
      <c r="C38" s="207"/>
      <c r="D38" s="16"/>
      <c r="E38" s="16"/>
      <c r="F38" s="16"/>
      <c r="G38" s="16">
        <v>0</v>
      </c>
      <c r="H38" s="16"/>
      <c r="I38" s="16"/>
      <c r="J38" s="16"/>
      <c r="K38" s="16">
        <v>0</v>
      </c>
      <c r="L38" s="151"/>
      <c r="M38" s="151">
        <v>0</v>
      </c>
      <c r="N38" s="151"/>
      <c r="O38" s="151">
        <v>0</v>
      </c>
      <c r="P38" s="151"/>
      <c r="Q38" s="18"/>
      <c r="R38" s="151"/>
      <c r="S38" s="200"/>
      <c r="T38" s="277">
        <v>1</v>
      </c>
      <c r="U38" s="277"/>
      <c r="V38" s="277"/>
      <c r="W38" s="277"/>
      <c r="X38" s="283"/>
      <c r="Y38" s="17"/>
      <c r="Z38" s="165">
        <f t="shared" si="0"/>
        <v>1</v>
      </c>
      <c r="AA38" s="354"/>
      <c r="AB38" s="356"/>
    </row>
    <row r="39" spans="1:28" ht="15.6" x14ac:dyDescent="0.3">
      <c r="A39" s="4" t="s">
        <v>34</v>
      </c>
      <c r="B39" s="269" t="s">
        <v>134</v>
      </c>
      <c r="C39" s="206"/>
      <c r="D39" s="11"/>
      <c r="E39" s="11"/>
      <c r="F39" s="11"/>
      <c r="G39" s="11"/>
      <c r="H39" s="11"/>
      <c r="I39" s="11"/>
      <c r="J39" s="11"/>
      <c r="K39" s="11"/>
      <c r="L39" s="150"/>
      <c r="M39" s="150"/>
      <c r="N39" s="150"/>
      <c r="O39" s="150"/>
      <c r="P39" s="150"/>
      <c r="Q39" s="150"/>
      <c r="R39" s="15"/>
      <c r="S39" s="199"/>
      <c r="T39" s="276">
        <v>0.5</v>
      </c>
      <c r="U39" s="276"/>
      <c r="V39" s="276"/>
      <c r="W39" s="276"/>
      <c r="X39" s="285"/>
      <c r="Z39" s="119">
        <f t="shared" si="0"/>
        <v>0.5</v>
      </c>
      <c r="AA39" s="352">
        <f>Z39+Z40</f>
        <v>1</v>
      </c>
      <c r="AB39" s="350">
        <f>SUM(C39:S40)</f>
        <v>0</v>
      </c>
    </row>
    <row r="40" spans="1:28" ht="16.2" thickBot="1" x14ac:dyDescent="0.35">
      <c r="A40" s="5"/>
      <c r="B40" s="270">
        <v>1455</v>
      </c>
      <c r="C40" s="207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/>
      <c r="P40" s="151"/>
      <c r="Q40" s="151"/>
      <c r="R40" s="18"/>
      <c r="S40" s="200"/>
      <c r="T40" s="277"/>
      <c r="U40" s="277">
        <v>0.5</v>
      </c>
      <c r="V40" s="277"/>
      <c r="W40" s="277"/>
      <c r="X40" s="283"/>
      <c r="Z40" s="165">
        <f t="shared" si="0"/>
        <v>0.5</v>
      </c>
      <c r="AA40" s="354"/>
      <c r="AB40" s="356"/>
    </row>
    <row r="41" spans="1:28" ht="15.6" x14ac:dyDescent="0.3">
      <c r="A41" s="4" t="s">
        <v>35</v>
      </c>
      <c r="B41" s="269"/>
      <c r="C41" s="206"/>
      <c r="D41" s="11"/>
      <c r="E41" s="11"/>
      <c r="F41" s="11"/>
      <c r="G41" s="11"/>
      <c r="H41" s="11"/>
      <c r="I41" s="11"/>
      <c r="J41" s="11"/>
      <c r="K41" s="11"/>
      <c r="L41" s="150"/>
      <c r="M41" s="150"/>
      <c r="N41" s="150"/>
      <c r="O41" s="150"/>
      <c r="P41" s="150"/>
      <c r="Q41" s="150"/>
      <c r="R41" s="150"/>
      <c r="S41" s="15"/>
      <c r="T41" s="276"/>
      <c r="U41" s="276"/>
      <c r="V41" s="276"/>
      <c r="W41" s="276"/>
      <c r="X41" s="285"/>
      <c r="Y41" s="12"/>
      <c r="Z41" s="119">
        <f t="shared" si="0"/>
        <v>0</v>
      </c>
      <c r="AA41" s="352">
        <f>Z41+Z42</f>
        <v>0</v>
      </c>
      <c r="AB41" s="350">
        <f>SUM(C41:S42)</f>
        <v>0</v>
      </c>
    </row>
    <row r="42" spans="1:28" ht="16.2" thickBot="1" x14ac:dyDescent="0.35">
      <c r="A42" s="5"/>
      <c r="B42" s="270"/>
      <c r="C42" s="207"/>
      <c r="D42" s="16"/>
      <c r="E42" s="16"/>
      <c r="F42" s="16"/>
      <c r="G42" s="16"/>
      <c r="H42" s="16"/>
      <c r="I42" s="16"/>
      <c r="J42" s="16"/>
      <c r="K42" s="16"/>
      <c r="L42" s="151"/>
      <c r="M42" s="151"/>
      <c r="N42" s="151"/>
      <c r="O42" s="151"/>
      <c r="P42" s="151"/>
      <c r="Q42" s="151"/>
      <c r="R42" s="151"/>
      <c r="S42" s="18"/>
      <c r="T42" s="277"/>
      <c r="U42" s="277"/>
      <c r="V42" s="277"/>
      <c r="W42" s="277"/>
      <c r="X42" s="283"/>
      <c r="Y42" s="17"/>
      <c r="Z42" s="165">
        <f t="shared" si="0"/>
        <v>0</v>
      </c>
      <c r="AA42" s="354"/>
      <c r="AB42" s="356"/>
    </row>
    <row r="43" spans="1:28" ht="15.6" x14ac:dyDescent="0.3">
      <c r="A43" s="4" t="s">
        <v>36</v>
      </c>
      <c r="B43" s="269" t="s">
        <v>56</v>
      </c>
      <c r="C43" s="257"/>
      <c r="D43" s="150"/>
      <c r="E43" s="150"/>
      <c r="F43" s="150">
        <v>0</v>
      </c>
      <c r="G43" s="150"/>
      <c r="H43" s="150"/>
      <c r="I43" s="150"/>
      <c r="J43" s="150"/>
      <c r="K43" s="150"/>
      <c r="L43" s="150"/>
      <c r="M43" s="150"/>
      <c r="N43" s="150">
        <v>0</v>
      </c>
      <c r="O43" s="150">
        <v>0</v>
      </c>
      <c r="P43" s="150"/>
      <c r="Q43" s="150">
        <v>0</v>
      </c>
      <c r="R43" s="150"/>
      <c r="S43" s="150"/>
      <c r="T43" s="15"/>
      <c r="U43" s="276">
        <v>1</v>
      </c>
      <c r="V43" s="276">
        <v>0.5</v>
      </c>
      <c r="W43" s="276"/>
      <c r="X43" s="285"/>
      <c r="Z43" s="119">
        <f t="shared" si="0"/>
        <v>1.5</v>
      </c>
      <c r="AA43" s="357">
        <f>Z43+Z44</f>
        <v>2</v>
      </c>
      <c r="AB43" s="350">
        <f>SUM(C43:S44)</f>
        <v>0.5</v>
      </c>
    </row>
    <row r="44" spans="1:28" ht="16.2" thickBot="1" x14ac:dyDescent="0.35">
      <c r="A44" s="5"/>
      <c r="B44" s="270" t="s">
        <v>296</v>
      </c>
      <c r="C44" s="258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>
        <v>0</v>
      </c>
      <c r="P44" s="151"/>
      <c r="Q44" s="151"/>
      <c r="R44" s="151">
        <v>0.5</v>
      </c>
      <c r="S44" s="151"/>
      <c r="T44" s="18"/>
      <c r="U44" s="277">
        <v>0</v>
      </c>
      <c r="V44" s="277">
        <v>0</v>
      </c>
      <c r="W44" s="277"/>
      <c r="X44" s="283"/>
      <c r="Z44" s="165">
        <f t="shared" si="0"/>
        <v>0.5</v>
      </c>
      <c r="AA44" s="358"/>
      <c r="AB44" s="356"/>
    </row>
    <row r="45" spans="1:28" ht="15.6" x14ac:dyDescent="0.3">
      <c r="A45" s="4" t="s">
        <v>37</v>
      </c>
      <c r="B45" s="269" t="s">
        <v>230</v>
      </c>
      <c r="C45" s="257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>
        <v>0</v>
      </c>
      <c r="O45" s="150"/>
      <c r="P45" s="150"/>
      <c r="Q45" s="150"/>
      <c r="R45" s="150">
        <v>0.5</v>
      </c>
      <c r="S45" s="150"/>
      <c r="T45" s="276">
        <v>1</v>
      </c>
      <c r="U45" s="15"/>
      <c r="V45" s="276">
        <v>0</v>
      </c>
      <c r="W45" s="276"/>
      <c r="X45" s="285"/>
      <c r="Z45" s="119">
        <f t="shared" si="0"/>
        <v>1.5</v>
      </c>
      <c r="AA45" s="357">
        <f>Z45+Z46</f>
        <v>1.5</v>
      </c>
      <c r="AB45" s="350">
        <f>SUM(C45:S46)</f>
        <v>0.5</v>
      </c>
    </row>
    <row r="46" spans="1:28" ht="16.2" thickBot="1" x14ac:dyDescent="0.35">
      <c r="A46" s="5"/>
      <c r="B46" s="270" t="s">
        <v>297</v>
      </c>
      <c r="C46" s="258"/>
      <c r="D46" s="151"/>
      <c r="E46" s="151">
        <v>0</v>
      </c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>
        <v>0</v>
      </c>
      <c r="R46" s="151"/>
      <c r="S46" s="151"/>
      <c r="T46" s="277">
        <v>0</v>
      </c>
      <c r="U46" s="18"/>
      <c r="V46" s="277">
        <v>0</v>
      </c>
      <c r="W46" s="277"/>
      <c r="X46" s="283"/>
      <c r="Z46" s="165">
        <f t="shared" si="0"/>
        <v>0</v>
      </c>
      <c r="AA46" s="358"/>
      <c r="AB46" s="356"/>
    </row>
    <row r="47" spans="1:28" ht="15.6" x14ac:dyDescent="0.3">
      <c r="A47" s="4" t="s">
        <v>38</v>
      </c>
      <c r="B47" s="269" t="s">
        <v>65</v>
      </c>
      <c r="C47" s="257"/>
      <c r="D47" s="150"/>
      <c r="E47" s="150">
        <v>0</v>
      </c>
      <c r="F47" s="150"/>
      <c r="G47" s="150"/>
      <c r="H47" s="150"/>
      <c r="I47" s="150"/>
      <c r="J47" s="150"/>
      <c r="K47" s="150"/>
      <c r="L47" s="150"/>
      <c r="M47" s="150"/>
      <c r="N47" s="150"/>
      <c r="O47" s="150">
        <v>0</v>
      </c>
      <c r="P47" s="150"/>
      <c r="Q47" s="150"/>
      <c r="R47" s="150"/>
      <c r="S47" s="150"/>
      <c r="T47" s="276">
        <v>1</v>
      </c>
      <c r="U47" s="276">
        <v>1</v>
      </c>
      <c r="V47" s="15"/>
      <c r="W47" s="276"/>
      <c r="X47" s="285"/>
      <c r="Z47" s="119">
        <f t="shared" si="0"/>
        <v>2</v>
      </c>
      <c r="AA47" s="357">
        <f>Z47+Z48</f>
        <v>3.5</v>
      </c>
      <c r="AB47" s="350">
        <f>SUM(C47:S48)</f>
        <v>0</v>
      </c>
    </row>
    <row r="48" spans="1:28" ht="16.2" thickBot="1" x14ac:dyDescent="0.35">
      <c r="A48" s="5"/>
      <c r="B48" s="270">
        <v>1288</v>
      </c>
      <c r="C48" s="258"/>
      <c r="D48" s="151"/>
      <c r="E48" s="151"/>
      <c r="F48" s="151">
        <v>0</v>
      </c>
      <c r="G48" s="151"/>
      <c r="H48" s="151"/>
      <c r="I48" s="151"/>
      <c r="J48" s="151"/>
      <c r="K48" s="151">
        <v>0</v>
      </c>
      <c r="L48" s="151"/>
      <c r="M48" s="151"/>
      <c r="N48" s="151">
        <v>0</v>
      </c>
      <c r="O48" s="151"/>
      <c r="P48" s="151"/>
      <c r="Q48" s="151"/>
      <c r="R48" s="151"/>
      <c r="S48" s="151"/>
      <c r="T48" s="277">
        <v>0.5</v>
      </c>
      <c r="U48" s="277">
        <v>1</v>
      </c>
      <c r="V48" s="18"/>
      <c r="W48" s="277"/>
      <c r="X48" s="283"/>
      <c r="Z48" s="165">
        <f t="shared" si="0"/>
        <v>1.5</v>
      </c>
      <c r="AA48" s="358"/>
      <c r="AB48" s="356"/>
    </row>
    <row r="49" spans="1:28" ht="15.75" customHeight="1" x14ac:dyDescent="0.3">
      <c r="A49" s="4" t="s">
        <v>62</v>
      </c>
      <c r="B49" s="111"/>
      <c r="C49" s="257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276"/>
      <c r="U49" s="276"/>
      <c r="V49" s="276"/>
      <c r="W49" s="15"/>
      <c r="X49" s="285"/>
      <c r="Z49" s="119">
        <f t="shared" si="0"/>
        <v>0</v>
      </c>
      <c r="AA49" s="348">
        <f>Z49+Z50</f>
        <v>0</v>
      </c>
      <c r="AB49" s="350">
        <f>SUM(C49:S50)</f>
        <v>0</v>
      </c>
    </row>
    <row r="50" spans="1:28" ht="16.5" customHeight="1" thickBot="1" x14ac:dyDescent="0.35">
      <c r="A50" s="5"/>
      <c r="B50" s="112"/>
      <c r="C50" s="258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277"/>
      <c r="U50" s="277"/>
      <c r="V50" s="277"/>
      <c r="W50" s="18"/>
      <c r="X50" s="283"/>
      <c r="Z50" s="165">
        <f t="shared" si="0"/>
        <v>0</v>
      </c>
      <c r="AA50" s="349"/>
      <c r="AB50" s="356"/>
    </row>
    <row r="51" spans="1:28" ht="16.5" customHeight="1" x14ac:dyDescent="0.3">
      <c r="A51" s="4" t="s">
        <v>63</v>
      </c>
      <c r="B51" s="111"/>
      <c r="C51" s="257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276"/>
      <c r="U51" s="276"/>
      <c r="V51" s="276"/>
      <c r="W51" s="276"/>
      <c r="X51" s="15"/>
      <c r="Z51" s="119">
        <f t="shared" ref="Z51:Z52" si="1">SUM(C51:W51)</f>
        <v>0</v>
      </c>
      <c r="AA51" s="348">
        <f>Z51+Z52</f>
        <v>0</v>
      </c>
      <c r="AB51" s="350">
        <f>SUM(C51:U52)</f>
        <v>0</v>
      </c>
    </row>
    <row r="52" spans="1:28" ht="16.5" customHeight="1" thickBot="1" x14ac:dyDescent="0.35">
      <c r="A52" s="5"/>
      <c r="B52" s="112"/>
      <c r="C52" s="258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277"/>
      <c r="U52" s="277"/>
      <c r="V52" s="277"/>
      <c r="W52" s="277"/>
      <c r="X52" s="18"/>
      <c r="Z52" s="165">
        <f t="shared" si="1"/>
        <v>0</v>
      </c>
      <c r="AA52" s="349"/>
      <c r="AB52" s="351"/>
    </row>
    <row r="54" spans="1:28" x14ac:dyDescent="0.3">
      <c r="AA54" s="36">
        <f>SUM(AA9:AA52)</f>
        <v>69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L25" sqref="L25"/>
    </sheetView>
  </sheetViews>
  <sheetFormatPr defaultColWidth="8.6640625" defaultRowHeight="15.6" x14ac:dyDescent="0.3"/>
  <cols>
    <col min="1" max="1" width="3.5546875" style="188" customWidth="1"/>
    <col min="2" max="2" width="11.88671875" style="189" customWidth="1"/>
    <col min="3" max="3" width="23.44140625" style="188" customWidth="1"/>
    <col min="4" max="14" width="6.109375" style="188" customWidth="1"/>
    <col min="15" max="15" width="8.6640625" style="189"/>
    <col min="16" max="16" width="2.33203125" style="188" customWidth="1"/>
    <col min="17" max="18" width="8.6640625" style="188"/>
    <col min="19" max="19" width="15.33203125" style="188" customWidth="1"/>
    <col min="20" max="16384" width="8.6640625" style="188"/>
  </cols>
  <sheetData>
    <row r="1" spans="1:20" ht="15.6" customHeight="1" x14ac:dyDescent="0.35">
      <c r="B1" s="191" t="s">
        <v>190</v>
      </c>
    </row>
    <row r="2" spans="1:20" ht="15.9" customHeight="1" x14ac:dyDescent="0.3"/>
    <row r="3" spans="1:20" ht="15.6" customHeight="1" x14ac:dyDescent="0.3">
      <c r="B3" s="192" t="s">
        <v>179</v>
      </c>
      <c r="C3" s="359" t="s">
        <v>1</v>
      </c>
      <c r="D3" s="360" t="s">
        <v>181</v>
      </c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2" t="s">
        <v>191</v>
      </c>
      <c r="Q3" s="362" t="s">
        <v>228</v>
      </c>
      <c r="S3" s="188" t="s">
        <v>232</v>
      </c>
    </row>
    <row r="4" spans="1:20" ht="15.9" customHeight="1" x14ac:dyDescent="0.3">
      <c r="B4" s="192" t="s">
        <v>180</v>
      </c>
      <c r="C4" s="359"/>
      <c r="D4" s="192" t="s">
        <v>19</v>
      </c>
      <c r="E4" s="192" t="s">
        <v>20</v>
      </c>
      <c r="F4" s="192" t="s">
        <v>21</v>
      </c>
      <c r="G4" s="192" t="s">
        <v>22</v>
      </c>
      <c r="H4" s="192" t="s">
        <v>23</v>
      </c>
      <c r="I4" s="192" t="s">
        <v>24</v>
      </c>
      <c r="J4" s="192" t="s">
        <v>25</v>
      </c>
      <c r="K4" s="192" t="s">
        <v>26</v>
      </c>
      <c r="L4" s="192" t="s">
        <v>27</v>
      </c>
      <c r="M4" s="192" t="s">
        <v>28</v>
      </c>
      <c r="N4" s="192" t="s">
        <v>29</v>
      </c>
      <c r="O4" s="363"/>
      <c r="Q4" s="363"/>
      <c r="S4" s="188" t="s">
        <v>234</v>
      </c>
    </row>
    <row r="5" spans="1:20" ht="15.6" customHeight="1" x14ac:dyDescent="0.3">
      <c r="A5" s="192">
        <v>1</v>
      </c>
      <c r="B5" s="245">
        <v>2079</v>
      </c>
      <c r="C5" s="193" t="s">
        <v>284</v>
      </c>
      <c r="D5" s="194">
        <v>1837</v>
      </c>
      <c r="E5" s="194">
        <v>1840</v>
      </c>
      <c r="F5" s="194">
        <v>1765</v>
      </c>
      <c r="G5" s="194">
        <v>1684</v>
      </c>
      <c r="H5" s="194">
        <v>1713</v>
      </c>
      <c r="I5" s="194">
        <v>1924</v>
      </c>
      <c r="J5" s="194">
        <v>1713</v>
      </c>
      <c r="K5" s="194"/>
      <c r="L5" s="194"/>
      <c r="M5" s="194"/>
      <c r="N5" s="194"/>
      <c r="O5" s="196">
        <f>AVERAGE(D5:N5)</f>
        <v>1782.2857142857142</v>
      </c>
      <c r="Q5" s="259">
        <f>O5-B5</f>
        <v>-296.71428571428578</v>
      </c>
    </row>
    <row r="6" spans="1:20" ht="15.9" customHeight="1" x14ac:dyDescent="0.3">
      <c r="A6" s="192">
        <v>2</v>
      </c>
      <c r="B6" s="245"/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6" t="e">
        <f>AVERAGE(D6:N6)</f>
        <v>#DIV/0!</v>
      </c>
      <c r="Q6" s="259" t="e">
        <f>O6-B6</f>
        <v>#DIV/0!</v>
      </c>
      <c r="S6" s="262" t="s">
        <v>233</v>
      </c>
      <c r="T6" s="245" t="s">
        <v>220</v>
      </c>
    </row>
    <row r="7" spans="1:20" ht="15.6" customHeight="1" x14ac:dyDescent="0.3">
      <c r="A7" s="192">
        <v>3</v>
      </c>
      <c r="B7" s="245">
        <v>1924</v>
      </c>
      <c r="C7" s="193" t="s">
        <v>182</v>
      </c>
      <c r="D7" s="194">
        <v>1713</v>
      </c>
      <c r="E7" s="194">
        <v>1840</v>
      </c>
      <c r="F7" s="194">
        <v>1674</v>
      </c>
      <c r="G7" s="194">
        <v>1713</v>
      </c>
      <c r="H7" s="194">
        <v>1583</v>
      </c>
      <c r="I7" s="302">
        <v>1524</v>
      </c>
      <c r="J7" s="194">
        <v>2079</v>
      </c>
      <c r="K7" s="194">
        <v>1765</v>
      </c>
      <c r="L7" s="302">
        <v>1524</v>
      </c>
      <c r="M7" s="194">
        <v>1837</v>
      </c>
      <c r="N7" s="194"/>
      <c r="O7" s="196">
        <f>AVERAGE(D7:N7)</f>
        <v>1725.2</v>
      </c>
      <c r="Q7" s="259">
        <f>O7-B7</f>
        <v>-198.79999999999995</v>
      </c>
      <c r="S7" s="192">
        <v>-193</v>
      </c>
      <c r="T7" s="192">
        <v>7.5</v>
      </c>
    </row>
    <row r="8" spans="1:20" ht="15.9" customHeight="1" x14ac:dyDescent="0.3">
      <c r="A8" s="192">
        <v>4</v>
      </c>
      <c r="B8" s="245">
        <v>1840</v>
      </c>
      <c r="C8" s="193" t="s">
        <v>286</v>
      </c>
      <c r="D8" s="194">
        <v>1765</v>
      </c>
      <c r="E8" s="194">
        <v>1924</v>
      </c>
      <c r="F8" s="194">
        <v>2079</v>
      </c>
      <c r="G8" s="194">
        <v>1684</v>
      </c>
      <c r="H8" s="194">
        <v>1674</v>
      </c>
      <c r="I8" s="302">
        <v>1440</v>
      </c>
      <c r="J8" s="302">
        <v>1440</v>
      </c>
      <c r="K8" s="194">
        <v>1713</v>
      </c>
      <c r="L8" s="194"/>
      <c r="M8" s="194"/>
      <c r="N8" s="194"/>
      <c r="O8" s="196">
        <f>AVERAGE(D8:N8)</f>
        <v>1714.875</v>
      </c>
      <c r="Q8" s="259">
        <f>O8-B8</f>
        <v>-125.125</v>
      </c>
      <c r="S8" s="192">
        <v>-149</v>
      </c>
      <c r="T8" s="192">
        <v>7</v>
      </c>
    </row>
    <row r="9" spans="1:20" ht="15.6" customHeight="1" x14ac:dyDescent="0.3">
      <c r="A9" s="192">
        <v>5</v>
      </c>
      <c r="B9" s="245">
        <v>1837</v>
      </c>
      <c r="C9" s="193" t="s">
        <v>245</v>
      </c>
      <c r="D9" s="194">
        <v>2079</v>
      </c>
      <c r="E9" s="194">
        <v>1583</v>
      </c>
      <c r="F9" s="194">
        <v>1713</v>
      </c>
      <c r="G9" s="194">
        <v>1550</v>
      </c>
      <c r="H9" s="194">
        <v>1481</v>
      </c>
      <c r="I9" s="194">
        <v>1481</v>
      </c>
      <c r="J9" s="194">
        <v>1674</v>
      </c>
      <c r="K9" s="194">
        <v>1684</v>
      </c>
      <c r="L9" s="194">
        <v>1674</v>
      </c>
      <c r="M9" s="194">
        <v>1924</v>
      </c>
      <c r="N9" s="194"/>
      <c r="O9" s="196">
        <f>AVERAGE(D9:N9)</f>
        <v>1684.3</v>
      </c>
      <c r="Q9" s="259">
        <f>O9-B9</f>
        <v>-152.70000000000005</v>
      </c>
      <c r="S9" s="192">
        <v>-110</v>
      </c>
      <c r="T9" s="192">
        <v>6.5</v>
      </c>
    </row>
    <row r="10" spans="1:20" ht="15.9" customHeight="1" x14ac:dyDescent="0.3">
      <c r="A10" s="192">
        <v>6</v>
      </c>
      <c r="B10" s="245">
        <v>1765</v>
      </c>
      <c r="C10" s="193" t="s">
        <v>188</v>
      </c>
      <c r="D10" s="194">
        <v>1840</v>
      </c>
      <c r="E10" s="194">
        <v>1713</v>
      </c>
      <c r="F10" s="194">
        <v>1684</v>
      </c>
      <c r="G10" s="194">
        <v>2079</v>
      </c>
      <c r="H10" s="194">
        <v>1684</v>
      </c>
      <c r="I10" s="194">
        <v>1674</v>
      </c>
      <c r="J10" s="194">
        <v>1481</v>
      </c>
      <c r="K10" s="194">
        <v>1924</v>
      </c>
      <c r="L10" s="194">
        <v>1550</v>
      </c>
      <c r="M10" s="194">
        <v>1713</v>
      </c>
      <c r="N10" s="194"/>
      <c r="O10" s="196">
        <f t="shared" ref="O10:O18" si="0">AVERAGE(D10:N10)</f>
        <v>1734.2</v>
      </c>
      <c r="Q10" s="259">
        <f t="shared" ref="Q10:Q18" si="1">O10-B10</f>
        <v>-30.799999999999955</v>
      </c>
      <c r="S10" s="192">
        <v>-72</v>
      </c>
      <c r="T10" s="192">
        <v>6</v>
      </c>
    </row>
    <row r="11" spans="1:20" ht="15.6" customHeight="1" x14ac:dyDescent="0.3">
      <c r="A11" s="192">
        <v>7</v>
      </c>
      <c r="B11" s="245">
        <v>1716</v>
      </c>
      <c r="C11" s="193" t="s">
        <v>291</v>
      </c>
      <c r="D11" s="194">
        <v>1583</v>
      </c>
      <c r="E11" s="194">
        <v>1550</v>
      </c>
      <c r="F11" s="194">
        <v>1481</v>
      </c>
      <c r="G11" s="194">
        <v>1713</v>
      </c>
      <c r="H11" s="194"/>
      <c r="I11" s="194"/>
      <c r="J11" s="194"/>
      <c r="K11" s="194"/>
      <c r="L11" s="194"/>
      <c r="M11" s="194"/>
      <c r="N11" s="194"/>
      <c r="O11" s="196">
        <f t="shared" si="0"/>
        <v>1581.75</v>
      </c>
      <c r="Q11" s="259">
        <f t="shared" si="1"/>
        <v>-134.25</v>
      </c>
      <c r="S11" s="192">
        <v>-36</v>
      </c>
      <c r="T11" s="192">
        <v>5.5</v>
      </c>
    </row>
    <row r="12" spans="1:20" ht="15.9" customHeight="1" x14ac:dyDescent="0.3">
      <c r="A12" s="192">
        <v>8</v>
      </c>
      <c r="B12" s="245">
        <v>1713</v>
      </c>
      <c r="C12" s="193" t="s">
        <v>285</v>
      </c>
      <c r="D12" s="194">
        <v>1924</v>
      </c>
      <c r="E12" s="194">
        <v>1765</v>
      </c>
      <c r="F12" s="194">
        <v>1837</v>
      </c>
      <c r="G12" s="194">
        <v>1924</v>
      </c>
      <c r="H12" s="194">
        <v>2079</v>
      </c>
      <c r="I12" s="194">
        <v>1716</v>
      </c>
      <c r="J12" s="194">
        <v>2079</v>
      </c>
      <c r="K12" s="194">
        <v>1840</v>
      </c>
      <c r="L12" s="194">
        <v>1684</v>
      </c>
      <c r="M12" s="194">
        <v>1765</v>
      </c>
      <c r="N12" s="194"/>
      <c r="O12" s="196">
        <f t="shared" si="0"/>
        <v>1861.3</v>
      </c>
      <c r="Q12" s="259">
        <f t="shared" si="1"/>
        <v>148.29999999999995</v>
      </c>
      <c r="S12" s="192">
        <v>0</v>
      </c>
      <c r="T12" s="192">
        <v>5</v>
      </c>
    </row>
    <row r="13" spans="1:20" ht="15.6" customHeight="1" x14ac:dyDescent="0.3">
      <c r="A13" s="192">
        <v>9</v>
      </c>
      <c r="B13" s="245">
        <v>1684</v>
      </c>
      <c r="C13" s="193" t="s">
        <v>194</v>
      </c>
      <c r="D13" s="194">
        <v>1481</v>
      </c>
      <c r="E13" s="194">
        <v>1765</v>
      </c>
      <c r="F13" s="194">
        <v>1840</v>
      </c>
      <c r="G13" s="194">
        <v>2079</v>
      </c>
      <c r="H13" s="194">
        <v>1288</v>
      </c>
      <c r="I13" s="194">
        <v>1765</v>
      </c>
      <c r="J13" s="194">
        <v>1713</v>
      </c>
      <c r="K13" s="194">
        <v>1837</v>
      </c>
      <c r="L13" s="194">
        <v>1674</v>
      </c>
      <c r="M13" s="194">
        <v>1674</v>
      </c>
      <c r="N13" s="194"/>
      <c r="O13" s="196">
        <f t="shared" si="0"/>
        <v>1711.6</v>
      </c>
      <c r="Q13" s="259">
        <f t="shared" si="1"/>
        <v>27.599999999999909</v>
      </c>
      <c r="S13" s="192">
        <v>36</v>
      </c>
      <c r="T13" s="192">
        <v>4.5</v>
      </c>
    </row>
    <row r="14" spans="1:20" ht="15.9" customHeight="1" x14ac:dyDescent="0.3">
      <c r="A14" s="192">
        <v>10</v>
      </c>
      <c r="B14" s="245"/>
      <c r="C14" s="193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6" t="e">
        <f t="shared" si="0"/>
        <v>#DIV/0!</v>
      </c>
      <c r="Q14" s="259" t="e">
        <f t="shared" si="1"/>
        <v>#DIV/0!</v>
      </c>
      <c r="S14" s="192">
        <v>72</v>
      </c>
      <c r="T14" s="192">
        <v>4</v>
      </c>
    </row>
    <row r="15" spans="1:20" ht="15.9" customHeight="1" x14ac:dyDescent="0.3">
      <c r="A15" s="192">
        <v>11</v>
      </c>
      <c r="B15" s="245">
        <v>1674</v>
      </c>
      <c r="C15" s="193" t="s">
        <v>283</v>
      </c>
      <c r="D15" s="194">
        <v>1550</v>
      </c>
      <c r="E15" s="194">
        <v>1924</v>
      </c>
      <c r="F15" s="194">
        <v>1840</v>
      </c>
      <c r="G15" s="194">
        <v>1481</v>
      </c>
      <c r="H15" s="194">
        <v>1765</v>
      </c>
      <c r="I15" s="194">
        <v>1837</v>
      </c>
      <c r="J15" s="194">
        <v>1837</v>
      </c>
      <c r="K15" s="194">
        <v>1684</v>
      </c>
      <c r="L15" s="194">
        <v>1684</v>
      </c>
      <c r="M15" s="194"/>
      <c r="N15" s="194"/>
      <c r="O15" s="196">
        <f t="shared" si="0"/>
        <v>1733.5555555555557</v>
      </c>
      <c r="Q15" s="259">
        <f t="shared" si="1"/>
        <v>59.555555555555657</v>
      </c>
      <c r="S15" s="192">
        <v>110</v>
      </c>
      <c r="T15" s="192">
        <v>3.5</v>
      </c>
    </row>
    <row r="16" spans="1:20" ht="15.9" customHeight="1" x14ac:dyDescent="0.3">
      <c r="A16" s="192">
        <v>12</v>
      </c>
      <c r="B16" s="245">
        <v>1550</v>
      </c>
      <c r="C16" s="193" t="s">
        <v>184</v>
      </c>
      <c r="D16" s="194">
        <v>1455</v>
      </c>
      <c r="E16" s="194">
        <v>1674</v>
      </c>
      <c r="F16" s="194">
        <v>1583</v>
      </c>
      <c r="G16" s="194">
        <v>1837</v>
      </c>
      <c r="H16" s="194">
        <v>1716</v>
      </c>
      <c r="I16" s="194">
        <v>1583</v>
      </c>
      <c r="J16" s="194">
        <v>1310</v>
      </c>
      <c r="K16" s="194">
        <v>1288</v>
      </c>
      <c r="L16" s="194">
        <v>1765</v>
      </c>
      <c r="M16" s="194">
        <v>1370</v>
      </c>
      <c r="N16" s="194"/>
      <c r="O16" s="196">
        <f t="shared" si="0"/>
        <v>1558.1</v>
      </c>
      <c r="Q16" s="259">
        <f t="shared" si="1"/>
        <v>8.0999999999999091</v>
      </c>
      <c r="S16" s="192">
        <v>149</v>
      </c>
      <c r="T16" s="192">
        <v>3</v>
      </c>
    </row>
    <row r="17" spans="1:20" ht="15.9" customHeight="1" x14ac:dyDescent="0.3">
      <c r="A17" s="192">
        <v>13</v>
      </c>
      <c r="B17" s="245">
        <v>1583</v>
      </c>
      <c r="C17" s="195" t="s">
        <v>183</v>
      </c>
      <c r="D17" s="194">
        <v>1370</v>
      </c>
      <c r="E17" s="194">
        <v>1837</v>
      </c>
      <c r="F17" s="194">
        <v>1550</v>
      </c>
      <c r="G17" s="194">
        <v>1716</v>
      </c>
      <c r="H17" s="194">
        <v>1924</v>
      </c>
      <c r="I17" s="194">
        <v>1481</v>
      </c>
      <c r="J17" s="194">
        <v>1550</v>
      </c>
      <c r="K17" s="194">
        <v>1370</v>
      </c>
      <c r="L17" s="194">
        <v>1481</v>
      </c>
      <c r="M17" s="194">
        <v>1288</v>
      </c>
      <c r="N17" s="194"/>
      <c r="O17" s="196">
        <f t="shared" si="0"/>
        <v>1556.7</v>
      </c>
      <c r="Q17" s="259">
        <f t="shared" si="1"/>
        <v>-26.299999999999955</v>
      </c>
      <c r="S17" s="192">
        <v>193</v>
      </c>
      <c r="T17" s="192">
        <v>2.5</v>
      </c>
    </row>
    <row r="18" spans="1:20" ht="15.9" customHeight="1" x14ac:dyDescent="0.3">
      <c r="A18" s="192">
        <v>14</v>
      </c>
      <c r="B18" s="245"/>
      <c r="C18" s="193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6" t="e">
        <f t="shared" si="0"/>
        <v>#DIV/0!</v>
      </c>
      <c r="Q18" s="259" t="e">
        <f t="shared" si="1"/>
        <v>#DIV/0!</v>
      </c>
    </row>
    <row r="19" spans="1:20" ht="15.9" customHeight="1" x14ac:dyDescent="0.3">
      <c r="A19" s="192">
        <v>15</v>
      </c>
      <c r="B19" s="245">
        <v>1481</v>
      </c>
      <c r="C19" s="193" t="s">
        <v>189</v>
      </c>
      <c r="D19" s="194">
        <v>1310</v>
      </c>
      <c r="E19" s="194">
        <v>1684</v>
      </c>
      <c r="F19" s="194">
        <v>1370</v>
      </c>
      <c r="G19" s="194">
        <v>1583</v>
      </c>
      <c r="H19" s="194">
        <v>1674</v>
      </c>
      <c r="I19" s="194">
        <v>1716</v>
      </c>
      <c r="J19" s="194">
        <v>1837</v>
      </c>
      <c r="K19" s="194">
        <v>1765</v>
      </c>
      <c r="L19" s="194">
        <v>1837</v>
      </c>
      <c r="M19" s="194">
        <v>1583</v>
      </c>
      <c r="N19" s="194"/>
      <c r="O19" s="196">
        <f t="shared" ref="O19:O24" si="2">AVERAGE(D19:N19)</f>
        <v>1635.9</v>
      </c>
      <c r="Q19" s="259">
        <f>O19-B19</f>
        <v>154.90000000000009</v>
      </c>
    </row>
    <row r="20" spans="1:20" ht="15.9" customHeight="1" x14ac:dyDescent="0.3">
      <c r="A20" s="192">
        <v>16</v>
      </c>
      <c r="B20" s="245">
        <v>1455</v>
      </c>
      <c r="C20" s="193" t="s">
        <v>186</v>
      </c>
      <c r="D20" s="194">
        <v>1550</v>
      </c>
      <c r="E20" s="194">
        <v>1310</v>
      </c>
      <c r="F20" s="194">
        <v>1370</v>
      </c>
      <c r="G20" s="194"/>
      <c r="H20" s="194"/>
      <c r="I20" s="194"/>
      <c r="J20" s="194"/>
      <c r="K20" s="194"/>
      <c r="L20" s="194"/>
      <c r="M20" s="194"/>
      <c r="N20" s="194"/>
      <c r="O20" s="196">
        <f t="shared" si="2"/>
        <v>1410</v>
      </c>
      <c r="Q20" s="259">
        <f>O20-B20</f>
        <v>-45</v>
      </c>
    </row>
    <row r="21" spans="1:20" s="190" customFormat="1" ht="15.9" customHeight="1" x14ac:dyDescent="0.3">
      <c r="A21" s="192">
        <v>17</v>
      </c>
      <c r="B21" s="245"/>
      <c r="C21" s="193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6" t="e">
        <f t="shared" si="2"/>
        <v>#DIV/0!</v>
      </c>
      <c r="Q21" s="259" t="e">
        <f t="shared" ref="Q21:Q24" si="3">O21-B21</f>
        <v>#DIV/0!</v>
      </c>
    </row>
    <row r="22" spans="1:20" s="190" customFormat="1" ht="15.9" customHeight="1" x14ac:dyDescent="0.3">
      <c r="A22" s="192">
        <v>18</v>
      </c>
      <c r="B22" s="245">
        <v>1370</v>
      </c>
      <c r="C22" s="193" t="s">
        <v>187</v>
      </c>
      <c r="D22" s="194">
        <v>1583</v>
      </c>
      <c r="E22" s="194">
        <v>1288</v>
      </c>
      <c r="F22" s="194">
        <v>1481</v>
      </c>
      <c r="G22" s="194">
        <v>1455</v>
      </c>
      <c r="H22" s="194">
        <v>1310</v>
      </c>
      <c r="I22" s="194">
        <v>1840</v>
      </c>
      <c r="J22" s="194">
        <v>1310</v>
      </c>
      <c r="K22" s="194">
        <v>1583</v>
      </c>
      <c r="L22" s="194">
        <v>1288</v>
      </c>
      <c r="M22" s="194">
        <v>1550</v>
      </c>
      <c r="N22" s="194"/>
      <c r="O22" s="293">
        <f t="shared" si="2"/>
        <v>1468.8</v>
      </c>
      <c r="Q22" s="259">
        <f t="shared" si="3"/>
        <v>98.799999999999955</v>
      </c>
    </row>
    <row r="23" spans="1:20" s="190" customFormat="1" ht="15.9" customHeight="1" x14ac:dyDescent="0.3">
      <c r="A23" s="192">
        <v>19</v>
      </c>
      <c r="B23" s="245">
        <v>1310</v>
      </c>
      <c r="C23" s="193" t="s">
        <v>287</v>
      </c>
      <c r="D23" s="194">
        <v>1481</v>
      </c>
      <c r="E23" s="194">
        <v>1455</v>
      </c>
      <c r="F23" s="194">
        <v>1288</v>
      </c>
      <c r="G23" s="194">
        <v>1288</v>
      </c>
      <c r="H23" s="194">
        <v>1370</v>
      </c>
      <c r="I23" s="194">
        <v>1370</v>
      </c>
      <c r="J23" s="194">
        <v>1550</v>
      </c>
      <c r="K23" s="194">
        <v>1924</v>
      </c>
      <c r="L23" s="194"/>
      <c r="M23" s="194"/>
      <c r="N23" s="194"/>
      <c r="O23" s="293">
        <f t="shared" si="2"/>
        <v>1465.75</v>
      </c>
      <c r="Q23" s="259">
        <f t="shared" si="3"/>
        <v>155.75</v>
      </c>
    </row>
    <row r="24" spans="1:20" s="190" customFormat="1" ht="15.9" customHeight="1" x14ac:dyDescent="0.3">
      <c r="A24" s="192">
        <v>20</v>
      </c>
      <c r="B24" s="245">
        <v>1288</v>
      </c>
      <c r="C24" s="195" t="s">
        <v>185</v>
      </c>
      <c r="D24" s="194">
        <v>1370</v>
      </c>
      <c r="E24" s="194">
        <v>1310</v>
      </c>
      <c r="F24" s="194">
        <v>1310</v>
      </c>
      <c r="G24" s="194">
        <v>1684</v>
      </c>
      <c r="H24" s="194">
        <v>1924</v>
      </c>
      <c r="I24" s="194">
        <v>1840</v>
      </c>
      <c r="J24" s="194">
        <v>1550</v>
      </c>
      <c r="K24" s="194">
        <v>1370</v>
      </c>
      <c r="L24" s="194">
        <v>1583</v>
      </c>
      <c r="M24" s="194"/>
      <c r="N24" s="194"/>
      <c r="O24" s="293">
        <f t="shared" si="2"/>
        <v>1549</v>
      </c>
      <c r="Q24" s="259">
        <f t="shared" si="3"/>
        <v>261</v>
      </c>
    </row>
    <row r="25" spans="1:20" s="190" customFormat="1" ht="15.9" customHeight="1" x14ac:dyDescent="0.3">
      <c r="A25" s="192"/>
      <c r="B25" s="245"/>
      <c r="C25" s="195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6"/>
      <c r="Q25" s="268"/>
    </row>
    <row r="26" spans="1:20" s="190" customFormat="1" ht="15.9" customHeight="1" x14ac:dyDescent="0.3">
      <c r="A26" s="192"/>
      <c r="B26" s="245"/>
      <c r="C26" s="195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6"/>
      <c r="Q26" s="268"/>
    </row>
    <row r="27" spans="1:20" ht="15.6" customHeight="1" x14ac:dyDescent="0.3"/>
    <row r="28" spans="1:20" ht="15.9" customHeight="1" x14ac:dyDescent="0.3"/>
    <row r="29" spans="1:20" ht="15.6" customHeight="1" x14ac:dyDescent="0.3"/>
    <row r="30" spans="1:20" ht="15.9" customHeight="1" x14ac:dyDescent="0.3"/>
    <row r="31" spans="1:20" ht="15.6" customHeight="1" x14ac:dyDescent="0.3"/>
    <row r="32" spans="1:20" ht="15.9" customHeight="1" x14ac:dyDescent="0.3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E4" sqref="E4"/>
    </sheetView>
  </sheetViews>
  <sheetFormatPr defaultColWidth="8.6640625" defaultRowHeight="18" x14ac:dyDescent="0.35"/>
  <cols>
    <col min="1" max="1" width="4.88671875" style="1" customWidth="1"/>
    <col min="2" max="3" width="8.6640625" style="1" customWidth="1"/>
    <col min="4" max="4" width="10.44140625" style="1" customWidth="1"/>
    <col min="5" max="5" width="4.88671875" style="1" customWidth="1"/>
    <col min="6" max="6" width="8.6640625" style="1"/>
    <col min="7" max="7" width="14.44140625" style="1" bestFit="1" customWidth="1"/>
    <col min="8" max="12" width="8.6640625" style="1"/>
    <col min="13" max="13" width="3.109375" style="1" customWidth="1"/>
    <col min="14" max="14" width="14.109375" style="1" customWidth="1"/>
    <col min="15" max="15" width="9.5546875" style="1" bestFit="1" customWidth="1"/>
    <col min="16" max="16384" width="8.6640625" style="1"/>
  </cols>
  <sheetData>
    <row r="1" spans="1:11" ht="23.4" x14ac:dyDescent="0.45">
      <c r="A1" s="29" t="s">
        <v>70</v>
      </c>
    </row>
    <row r="3" spans="1:11" x14ac:dyDescent="0.35">
      <c r="A3" s="1" t="s">
        <v>141</v>
      </c>
      <c r="E3" s="155">
        <v>16</v>
      </c>
      <c r="G3" s="100">
        <v>1770</v>
      </c>
    </row>
    <row r="4" spans="1:11" x14ac:dyDescent="0.35">
      <c r="A4" s="2" t="s">
        <v>149</v>
      </c>
      <c r="B4" s="2"/>
      <c r="C4" s="2"/>
      <c r="D4" s="2"/>
      <c r="E4" s="2"/>
      <c r="F4" s="2"/>
      <c r="G4" s="100">
        <v>3000</v>
      </c>
    </row>
    <row r="5" spans="1:11" x14ac:dyDescent="0.35">
      <c r="A5" s="2" t="s">
        <v>222</v>
      </c>
      <c r="B5" s="2"/>
      <c r="C5" s="2"/>
      <c r="D5" s="2"/>
      <c r="E5" s="2"/>
      <c r="F5" s="2"/>
      <c r="G5" s="100">
        <v>1000</v>
      </c>
    </row>
    <row r="6" spans="1:11" x14ac:dyDescent="0.35">
      <c r="A6" s="1" t="s">
        <v>123</v>
      </c>
      <c r="G6" s="100">
        <f>-E3*55</f>
        <v>-880</v>
      </c>
    </row>
    <row r="7" spans="1:11" x14ac:dyDescent="0.35">
      <c r="A7" s="34" t="s">
        <v>72</v>
      </c>
      <c r="G7" s="101">
        <f>G3+G4+G5+G6</f>
        <v>4890</v>
      </c>
    </row>
    <row r="8" spans="1:11" ht="12.9" customHeight="1" x14ac:dyDescent="0.35">
      <c r="A8" s="2"/>
      <c r="G8" s="26"/>
    </row>
    <row r="9" spans="1:11" x14ac:dyDescent="0.35">
      <c r="A9" s="35" t="s">
        <v>229</v>
      </c>
      <c r="G9" s="26"/>
    </row>
    <row r="10" spans="1:11" ht="12.9" customHeight="1" x14ac:dyDescent="0.35"/>
    <row r="11" spans="1:11" s="2" customFormat="1" x14ac:dyDescent="0.35">
      <c r="A11" s="2" t="s">
        <v>71</v>
      </c>
      <c r="J11" s="2" t="s">
        <v>74</v>
      </c>
    </row>
    <row r="12" spans="1:11" x14ac:dyDescent="0.35">
      <c r="B12" s="28" t="s">
        <v>19</v>
      </c>
      <c r="C12" s="25">
        <v>1000</v>
      </c>
      <c r="F12" s="28"/>
      <c r="G12" s="25"/>
      <c r="J12" s="28" t="s">
        <v>19</v>
      </c>
      <c r="K12" s="25">
        <v>700</v>
      </c>
    </row>
    <row r="13" spans="1:11" x14ac:dyDescent="0.35">
      <c r="B13" s="28" t="s">
        <v>20</v>
      </c>
      <c r="C13" s="25">
        <v>800</v>
      </c>
      <c r="F13" s="28"/>
      <c r="G13" s="25"/>
      <c r="J13" s="28" t="s">
        <v>20</v>
      </c>
      <c r="K13" s="25">
        <v>550</v>
      </c>
    </row>
    <row r="14" spans="1:11" x14ac:dyDescent="0.35">
      <c r="B14" s="28" t="s">
        <v>21</v>
      </c>
      <c r="C14" s="25">
        <v>600</v>
      </c>
      <c r="F14" s="28"/>
      <c r="G14" s="25"/>
      <c r="J14" s="28" t="s">
        <v>21</v>
      </c>
      <c r="K14" s="25">
        <v>350</v>
      </c>
    </row>
    <row r="15" spans="1:11" x14ac:dyDescent="0.35">
      <c r="B15" s="28" t="s">
        <v>22</v>
      </c>
      <c r="C15" s="25">
        <v>400</v>
      </c>
      <c r="F15" s="260"/>
      <c r="G15" s="3"/>
      <c r="J15" s="3"/>
      <c r="K15" s="3"/>
    </row>
    <row r="16" spans="1:11" s="3" customFormat="1" x14ac:dyDescent="0.35"/>
    <row r="17" spans="1:14" s="3" customFormat="1" x14ac:dyDescent="0.35">
      <c r="A17" s="2" t="s">
        <v>282</v>
      </c>
    </row>
    <row r="18" spans="1:14" s="3" customFormat="1" x14ac:dyDescent="0.35">
      <c r="B18" s="28" t="s">
        <v>19</v>
      </c>
      <c r="C18" s="25">
        <v>500</v>
      </c>
    </row>
    <row r="19" spans="1:14" s="3" customFormat="1" x14ac:dyDescent="0.35">
      <c r="M19" s="33" t="s">
        <v>73</v>
      </c>
      <c r="N19" s="30"/>
    </row>
    <row r="20" spans="1:14" x14ac:dyDescent="0.35">
      <c r="B20" s="25" t="s">
        <v>59</v>
      </c>
      <c r="C20" s="27">
        <f>SUM(C12:C16)+C18</f>
        <v>3300</v>
      </c>
      <c r="F20" s="25" t="s">
        <v>59</v>
      </c>
      <c r="G20" s="27">
        <f>SUM(G12:G14)</f>
        <v>0</v>
      </c>
      <c r="J20" s="25" t="s">
        <v>59</v>
      </c>
      <c r="K20" s="27">
        <f>SUM(K12:K14)</f>
        <v>1600</v>
      </c>
      <c r="M20" s="31"/>
      <c r="N20" s="32">
        <f>C20+G20+K20+N13</f>
        <v>4900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4.4" x14ac:dyDescent="0.3"/>
  <cols>
    <col min="1" max="1" width="4.6640625" customWidth="1"/>
    <col min="2" max="2" width="24.109375" customWidth="1"/>
    <col min="3" max="3" width="5.33203125" style="161" customWidth="1"/>
    <col min="4" max="4" width="5.33203125" customWidth="1"/>
    <col min="5" max="5" width="5.109375" customWidth="1"/>
    <col min="6" max="6" width="5.33203125" customWidth="1"/>
    <col min="7" max="7" width="5.33203125" bestFit="1" customWidth="1"/>
    <col min="8" max="11" width="6.33203125" customWidth="1"/>
    <col min="12" max="12" width="2.6640625" style="247" customWidth="1"/>
    <col min="13" max="14" width="6.33203125" customWidth="1"/>
    <col min="15" max="15" width="6.44140625" bestFit="1" customWidth="1"/>
    <col min="16" max="16" width="5.5546875" customWidth="1"/>
    <col min="18" max="18" width="5.33203125" customWidth="1"/>
    <col min="19" max="19" width="5.21875" customWidth="1"/>
    <col min="20" max="21" width="5.33203125" customWidth="1"/>
    <col min="22" max="24" width="5.33203125" bestFit="1" customWidth="1"/>
    <col min="25" max="25" width="5.33203125" style="161" bestFit="1" customWidth="1"/>
    <col min="26" max="26" width="5.33203125" bestFit="1" customWidth="1"/>
    <col min="27" max="28" width="4.88671875" bestFit="1" customWidth="1"/>
    <col min="29" max="29" width="5.5546875" bestFit="1" customWidth="1"/>
  </cols>
  <sheetData>
    <row r="1" spans="1:29" ht="18" x14ac:dyDescent="0.35">
      <c r="A1" s="88" t="s">
        <v>97</v>
      </c>
      <c r="M1" s="88"/>
    </row>
    <row r="3" spans="1:29" x14ac:dyDescent="0.3">
      <c r="A3" s="218"/>
      <c r="B3" s="163" t="s">
        <v>155</v>
      </c>
      <c r="C3" s="301"/>
      <c r="D3" s="163"/>
      <c r="E3" s="163"/>
      <c r="F3" s="163"/>
      <c r="G3" s="163"/>
      <c r="H3" s="163"/>
      <c r="M3" s="240"/>
      <c r="N3" s="254" t="s">
        <v>227</v>
      </c>
      <c r="O3" s="240"/>
    </row>
    <row r="4" spans="1:29" x14ac:dyDescent="0.3">
      <c r="A4" s="164"/>
      <c r="B4" s="163" t="s">
        <v>156</v>
      </c>
      <c r="C4" s="129" t="s">
        <v>165</v>
      </c>
      <c r="D4" s="129" t="s">
        <v>83</v>
      </c>
      <c r="E4" s="91" t="s">
        <v>165</v>
      </c>
      <c r="F4" s="129" t="s">
        <v>83</v>
      </c>
      <c r="G4" s="91" t="s">
        <v>165</v>
      </c>
      <c r="H4" s="129" t="s">
        <v>83</v>
      </c>
      <c r="I4" s="91" t="s">
        <v>165</v>
      </c>
      <c r="J4" s="129" t="s">
        <v>83</v>
      </c>
      <c r="K4" s="91" t="s">
        <v>165</v>
      </c>
      <c r="L4" s="126"/>
      <c r="M4" s="241" t="s">
        <v>83</v>
      </c>
      <c r="N4" s="241" t="s">
        <v>165</v>
      </c>
      <c r="O4" s="364" t="s">
        <v>79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129" t="s">
        <v>83</v>
      </c>
      <c r="AB4" s="91" t="s">
        <v>165</v>
      </c>
      <c r="AC4" s="366" t="s">
        <v>158</v>
      </c>
    </row>
    <row r="5" spans="1:29" x14ac:dyDescent="0.3">
      <c r="C5" s="130">
        <v>2016</v>
      </c>
      <c r="D5" s="130">
        <v>2016</v>
      </c>
      <c r="E5" s="130">
        <v>2015</v>
      </c>
      <c r="F5" s="130">
        <v>2015</v>
      </c>
      <c r="G5" s="130">
        <v>2014</v>
      </c>
      <c r="H5" s="130">
        <v>2014</v>
      </c>
      <c r="I5" s="130">
        <v>2013</v>
      </c>
      <c r="J5" s="130">
        <v>2013</v>
      </c>
      <c r="K5" s="130">
        <v>2012</v>
      </c>
      <c r="L5" s="126"/>
      <c r="M5" s="242">
        <v>2012</v>
      </c>
      <c r="N5" s="242">
        <v>2011</v>
      </c>
      <c r="O5" s="365"/>
      <c r="R5" s="130">
        <v>2016</v>
      </c>
      <c r="S5" s="130">
        <v>2016</v>
      </c>
      <c r="T5" s="130">
        <v>2015</v>
      </c>
      <c r="U5" s="130">
        <v>2015</v>
      </c>
      <c r="V5" s="130">
        <v>2014</v>
      </c>
      <c r="W5" s="130">
        <v>2014</v>
      </c>
      <c r="X5" s="130">
        <v>2013</v>
      </c>
      <c r="Y5" s="130">
        <v>2013</v>
      </c>
      <c r="Z5" s="130">
        <v>2012</v>
      </c>
      <c r="AA5" s="130">
        <v>2012</v>
      </c>
      <c r="AB5" s="92">
        <v>2011</v>
      </c>
      <c r="AC5" s="367"/>
    </row>
    <row r="6" spans="1:29" x14ac:dyDescent="0.3">
      <c r="K6" s="126"/>
      <c r="L6" s="126"/>
      <c r="M6" s="174"/>
      <c r="N6" s="175"/>
      <c r="O6" s="175"/>
    </row>
    <row r="7" spans="1:29" x14ac:dyDescent="0.3">
      <c r="A7" s="107" t="s">
        <v>98</v>
      </c>
      <c r="B7" s="108"/>
      <c r="C7" s="182">
        <v>16</v>
      </c>
      <c r="D7" s="182">
        <v>18</v>
      </c>
      <c r="E7" s="255">
        <v>22</v>
      </c>
      <c r="F7" s="182">
        <v>16</v>
      </c>
      <c r="G7" s="178">
        <v>18</v>
      </c>
      <c r="H7" s="178">
        <v>16</v>
      </c>
      <c r="I7" s="179">
        <v>15</v>
      </c>
      <c r="J7" s="180">
        <v>14</v>
      </c>
      <c r="K7" s="179">
        <v>17</v>
      </c>
      <c r="L7" s="175"/>
      <c r="M7" s="243">
        <v>22</v>
      </c>
      <c r="N7" s="244">
        <v>21</v>
      </c>
      <c r="O7" s="244">
        <v>18</v>
      </c>
      <c r="Q7" s="127" t="s">
        <v>122</v>
      </c>
      <c r="R7" s="127"/>
      <c r="S7" s="127"/>
      <c r="T7" s="127"/>
      <c r="U7" s="127"/>
      <c r="V7" s="127"/>
      <c r="W7" s="127"/>
      <c r="X7" s="127"/>
      <c r="Y7" s="162"/>
      <c r="Z7" s="127"/>
    </row>
    <row r="8" spans="1:29" x14ac:dyDescent="0.3">
      <c r="A8" s="107" t="s">
        <v>113</v>
      </c>
      <c r="B8" s="108"/>
      <c r="C8" s="182">
        <v>5</v>
      </c>
      <c r="D8" s="182">
        <v>5</v>
      </c>
      <c r="E8" s="179">
        <v>5</v>
      </c>
      <c r="F8" s="181">
        <v>4</v>
      </c>
      <c r="G8" s="179">
        <v>5</v>
      </c>
      <c r="H8" s="181">
        <v>4</v>
      </c>
      <c r="I8" s="179">
        <v>5</v>
      </c>
      <c r="J8" s="181">
        <v>4</v>
      </c>
      <c r="K8" s="218">
        <v>6</v>
      </c>
      <c r="L8" s="185"/>
      <c r="M8" s="244">
        <v>5</v>
      </c>
      <c r="N8" s="244">
        <v>5</v>
      </c>
      <c r="O8" s="244">
        <v>5</v>
      </c>
    </row>
    <row r="9" spans="1:29" x14ac:dyDescent="0.3">
      <c r="A9" s="107" t="s">
        <v>17</v>
      </c>
      <c r="B9" s="108"/>
      <c r="C9" s="182">
        <v>69</v>
      </c>
      <c r="D9" s="182">
        <v>91</v>
      </c>
      <c r="E9" s="182">
        <v>93</v>
      </c>
      <c r="F9" s="182">
        <v>83</v>
      </c>
      <c r="G9" s="256">
        <v>97</v>
      </c>
      <c r="H9" s="178">
        <v>78</v>
      </c>
      <c r="I9" s="181">
        <v>63</v>
      </c>
      <c r="J9" s="179">
        <v>65</v>
      </c>
      <c r="K9" s="179">
        <v>79</v>
      </c>
      <c r="L9" s="175"/>
      <c r="M9" s="243">
        <v>112</v>
      </c>
      <c r="N9" s="244">
        <v>89</v>
      </c>
      <c r="O9" s="244">
        <v>83</v>
      </c>
      <c r="S9" s="173" t="s">
        <v>124</v>
      </c>
      <c r="T9" s="173" t="s">
        <v>124</v>
      </c>
      <c r="U9" s="173" t="s">
        <v>124</v>
      </c>
      <c r="V9" s="173" t="s">
        <v>124</v>
      </c>
      <c r="W9" s="173" t="s">
        <v>124</v>
      </c>
      <c r="X9" s="173" t="s">
        <v>124</v>
      </c>
      <c r="Y9" s="173" t="s">
        <v>124</v>
      </c>
      <c r="Z9" s="173" t="s">
        <v>124</v>
      </c>
    </row>
    <row r="10" spans="1:29" x14ac:dyDescent="0.3">
      <c r="A10" s="109"/>
      <c r="B10" s="110"/>
      <c r="C10" s="174"/>
      <c r="D10" s="174"/>
      <c r="E10" s="110"/>
      <c r="F10" s="110"/>
      <c r="G10" s="174"/>
      <c r="H10" s="174"/>
      <c r="I10" s="174"/>
      <c r="J10" s="175"/>
      <c r="K10" s="175"/>
      <c r="L10" s="175"/>
      <c r="M10" s="174"/>
      <c r="N10" s="175"/>
      <c r="O10" s="175"/>
      <c r="Q10" s="128" t="s">
        <v>114</v>
      </c>
      <c r="R10" s="128"/>
      <c r="S10" s="154"/>
      <c r="T10" s="154"/>
      <c r="U10" s="154"/>
      <c r="V10" s="154"/>
      <c r="W10" s="154"/>
      <c r="X10" s="90">
        <v>1</v>
      </c>
      <c r="Y10" s="154"/>
      <c r="Z10" s="90">
        <v>1</v>
      </c>
      <c r="AA10" s="90">
        <v>1</v>
      </c>
      <c r="AB10" s="90">
        <v>1</v>
      </c>
      <c r="AC10" s="218">
        <v>2</v>
      </c>
    </row>
    <row r="11" spans="1:29" x14ac:dyDescent="0.3">
      <c r="A11" s="107" t="s">
        <v>102</v>
      </c>
      <c r="B11" s="108"/>
      <c r="C11" s="182">
        <v>1773</v>
      </c>
      <c r="D11" s="182">
        <v>1808</v>
      </c>
      <c r="E11" s="261">
        <v>1841</v>
      </c>
      <c r="F11" s="182">
        <v>1681</v>
      </c>
      <c r="G11" s="182">
        <v>1748</v>
      </c>
      <c r="H11" s="176">
        <v>1673</v>
      </c>
      <c r="I11" s="182">
        <v>1799</v>
      </c>
      <c r="J11" s="177">
        <v>1707</v>
      </c>
      <c r="K11" s="183">
        <v>1774</v>
      </c>
      <c r="L11" s="246"/>
      <c r="M11" s="244">
        <v>1926</v>
      </c>
      <c r="N11" s="243">
        <v>1973</v>
      </c>
      <c r="O11" s="244">
        <v>1913</v>
      </c>
      <c r="Q11" s="128" t="s">
        <v>115</v>
      </c>
      <c r="R11" s="90">
        <v>1</v>
      </c>
      <c r="S11" s="90">
        <v>2</v>
      </c>
      <c r="T11" s="90">
        <v>1</v>
      </c>
      <c r="U11" s="154"/>
      <c r="V11" s="154"/>
      <c r="W11" s="154"/>
      <c r="X11" s="90">
        <v>1</v>
      </c>
      <c r="Y11" s="90">
        <v>1</v>
      </c>
      <c r="Z11" s="154"/>
      <c r="AA11" s="218">
        <v>3</v>
      </c>
      <c r="AB11" s="90">
        <v>3</v>
      </c>
      <c r="AC11" s="90">
        <v>2</v>
      </c>
    </row>
    <row r="12" spans="1:29" x14ac:dyDescent="0.3">
      <c r="A12" s="103"/>
      <c r="B12" s="23"/>
      <c r="C12" s="186"/>
      <c r="D12" s="23"/>
      <c r="E12" s="23"/>
      <c r="F12" s="23"/>
      <c r="G12" s="23"/>
      <c r="H12" s="23"/>
      <c r="I12" s="23"/>
      <c r="J12" s="23"/>
      <c r="K12" s="23"/>
      <c r="M12" s="23"/>
      <c r="N12" s="23"/>
      <c r="O12" s="23"/>
      <c r="Q12" s="128" t="s">
        <v>116</v>
      </c>
      <c r="R12" s="90">
        <v>1</v>
      </c>
      <c r="S12" s="90">
        <v>2</v>
      </c>
      <c r="T12" s="90">
        <v>3</v>
      </c>
      <c r="U12" s="90">
        <v>1</v>
      </c>
      <c r="V12" s="218">
        <v>4</v>
      </c>
      <c r="W12" s="90">
        <v>2</v>
      </c>
      <c r="X12" s="90">
        <v>1</v>
      </c>
      <c r="Y12" s="154"/>
      <c r="Z12" s="90">
        <v>2</v>
      </c>
      <c r="AA12" s="90">
        <v>2</v>
      </c>
      <c r="AB12" s="218">
        <v>4</v>
      </c>
      <c r="AC12" s="90">
        <v>1</v>
      </c>
    </row>
    <row r="13" spans="1:29" x14ac:dyDescent="0.3">
      <c r="A13" s="104" t="s">
        <v>96</v>
      </c>
      <c r="C13" s="173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131" t="s">
        <v>124</v>
      </c>
      <c r="L13" s="248"/>
      <c r="M13" s="240"/>
      <c r="N13" s="254" t="s">
        <v>227</v>
      </c>
      <c r="O13" s="240"/>
      <c r="Q13" s="128" t="s">
        <v>117</v>
      </c>
      <c r="R13" s="90">
        <v>2</v>
      </c>
      <c r="S13" s="154"/>
      <c r="T13" s="218">
        <v>2</v>
      </c>
      <c r="U13" s="90">
        <v>1</v>
      </c>
      <c r="V13" s="160">
        <v>1</v>
      </c>
      <c r="W13" s="154"/>
      <c r="X13" s="90">
        <v>1</v>
      </c>
      <c r="Y13" s="90">
        <v>1</v>
      </c>
      <c r="Z13" s="90">
        <v>1</v>
      </c>
      <c r="AA13" s="90">
        <v>1</v>
      </c>
      <c r="AB13" s="90">
        <v>0</v>
      </c>
      <c r="AC13" s="218">
        <v>2</v>
      </c>
    </row>
    <row r="14" spans="1:29" ht="14.4" customHeight="1" x14ac:dyDescent="0.3">
      <c r="Q14" s="128" t="s">
        <v>118</v>
      </c>
      <c r="R14" s="218">
        <v>4</v>
      </c>
      <c r="S14" s="90">
        <v>3</v>
      </c>
      <c r="T14" s="90">
        <v>2</v>
      </c>
      <c r="U14" s="90">
        <v>2</v>
      </c>
      <c r="V14" s="154"/>
      <c r="W14" s="90">
        <v>2</v>
      </c>
      <c r="X14" s="160">
        <v>2</v>
      </c>
      <c r="Y14" s="90">
        <v>3</v>
      </c>
      <c r="Z14" s="90">
        <v>3</v>
      </c>
      <c r="AA14" s="90">
        <v>2</v>
      </c>
      <c r="AB14" s="218">
        <v>4</v>
      </c>
      <c r="AC14" s="90">
        <v>1</v>
      </c>
    </row>
    <row r="15" spans="1:29" ht="14.4" customHeight="1" x14ac:dyDescent="0.3">
      <c r="A15" s="90" t="s">
        <v>19</v>
      </c>
      <c r="B15" s="89" t="s">
        <v>39</v>
      </c>
      <c r="C15" s="90">
        <v>2079</v>
      </c>
      <c r="D15" s="89"/>
      <c r="E15" s="89"/>
      <c r="F15" s="89"/>
      <c r="G15" s="89"/>
      <c r="H15" s="90"/>
      <c r="I15" s="90">
        <v>2124</v>
      </c>
      <c r="J15" s="90"/>
      <c r="K15" s="90"/>
      <c r="L15" s="185"/>
      <c r="M15" s="236"/>
      <c r="N15" s="236"/>
      <c r="O15" s="234">
        <v>2111</v>
      </c>
      <c r="Q15" s="128" t="s">
        <v>119</v>
      </c>
      <c r="R15" s="90">
        <v>2</v>
      </c>
      <c r="S15" s="223">
        <v>1</v>
      </c>
      <c r="T15" s="90">
        <v>2</v>
      </c>
      <c r="U15" s="90">
        <v>2</v>
      </c>
      <c r="V15" s="223">
        <v>1</v>
      </c>
      <c r="W15" s="218">
        <v>4</v>
      </c>
      <c r="X15" s="160">
        <v>3</v>
      </c>
      <c r="Y15" s="90">
        <v>2</v>
      </c>
      <c r="Z15" s="223">
        <v>1</v>
      </c>
      <c r="AA15" s="160">
        <v>3</v>
      </c>
      <c r="AB15" s="90">
        <v>3</v>
      </c>
      <c r="AC15" s="90">
        <v>3</v>
      </c>
    </row>
    <row r="16" spans="1:29" ht="14.4" customHeight="1" x14ac:dyDescent="0.3">
      <c r="A16" s="90" t="s">
        <v>20</v>
      </c>
      <c r="B16" s="93" t="s">
        <v>45</v>
      </c>
      <c r="C16" s="171">
        <v>1924</v>
      </c>
      <c r="D16" s="231">
        <v>1996</v>
      </c>
      <c r="E16" s="230">
        <v>1988</v>
      </c>
      <c r="F16" s="230">
        <v>1980</v>
      </c>
      <c r="G16" s="93">
        <v>1918</v>
      </c>
      <c r="H16" s="171">
        <v>1904</v>
      </c>
      <c r="I16" s="171">
        <v>1881</v>
      </c>
      <c r="J16" s="171">
        <v>1885</v>
      </c>
      <c r="K16" s="220">
        <v>1979</v>
      </c>
      <c r="L16" s="250"/>
      <c r="M16" s="235">
        <v>2016</v>
      </c>
      <c r="N16" s="235">
        <v>1994</v>
      </c>
      <c r="O16" s="235">
        <v>2006</v>
      </c>
      <c r="Q16" s="128" t="s">
        <v>120</v>
      </c>
      <c r="R16" s="90">
        <v>2</v>
      </c>
      <c r="S16" s="90">
        <v>3</v>
      </c>
      <c r="T16" s="90">
        <v>4</v>
      </c>
      <c r="U16" s="90">
        <v>4</v>
      </c>
      <c r="V16" s="218">
        <v>6</v>
      </c>
      <c r="W16" s="154"/>
      <c r="X16" s="90">
        <v>1</v>
      </c>
      <c r="Y16" s="90">
        <v>2</v>
      </c>
      <c r="Z16" s="90">
        <v>1</v>
      </c>
      <c r="AA16" s="160">
        <v>4</v>
      </c>
      <c r="AB16" s="90">
        <v>2</v>
      </c>
      <c r="AC16" s="90">
        <v>1</v>
      </c>
    </row>
    <row r="17" spans="1:29" ht="14.4" customHeight="1" x14ac:dyDescent="0.3">
      <c r="A17" s="90" t="s">
        <v>21</v>
      </c>
      <c r="B17" s="102" t="s">
        <v>46</v>
      </c>
      <c r="C17" s="170">
        <v>1809</v>
      </c>
      <c r="D17" s="102"/>
      <c r="E17" s="102">
        <v>1818</v>
      </c>
      <c r="F17" s="102">
        <v>1883</v>
      </c>
      <c r="G17" s="102">
        <v>1870</v>
      </c>
      <c r="H17" s="170">
        <v>1909</v>
      </c>
      <c r="I17" s="232">
        <v>1913</v>
      </c>
      <c r="J17" s="170"/>
      <c r="K17" s="170"/>
      <c r="L17" s="249"/>
      <c r="M17" s="233"/>
      <c r="N17" s="234">
        <v>1983</v>
      </c>
      <c r="O17" s="234">
        <v>1994</v>
      </c>
      <c r="Q17" s="128" t="s">
        <v>121</v>
      </c>
      <c r="R17" s="90">
        <v>2</v>
      </c>
      <c r="S17" s="218">
        <v>4</v>
      </c>
      <c r="T17" s="218">
        <v>4</v>
      </c>
      <c r="U17" s="218">
        <v>4</v>
      </c>
      <c r="V17" s="160">
        <v>3</v>
      </c>
      <c r="W17" s="160">
        <v>3</v>
      </c>
      <c r="X17" s="90">
        <v>2</v>
      </c>
      <c r="Y17" s="154"/>
      <c r="Z17" s="90">
        <v>1</v>
      </c>
      <c r="AA17" s="160">
        <v>2</v>
      </c>
      <c r="AB17" s="90">
        <v>2</v>
      </c>
      <c r="AC17" s="90">
        <v>1</v>
      </c>
    </row>
    <row r="18" spans="1:29" ht="14.4" customHeight="1" x14ac:dyDescent="0.3">
      <c r="A18" s="90" t="s">
        <v>22</v>
      </c>
      <c r="B18" s="102" t="s">
        <v>246</v>
      </c>
      <c r="C18" s="265">
        <v>1814</v>
      </c>
      <c r="D18" s="102">
        <v>1578</v>
      </c>
      <c r="E18" s="93"/>
      <c r="F18" s="93"/>
      <c r="G18" s="93"/>
      <c r="H18" s="171"/>
      <c r="I18" s="171"/>
      <c r="J18" s="171"/>
      <c r="K18" s="220"/>
      <c r="L18" s="250"/>
      <c r="M18" s="235"/>
      <c r="N18" s="235"/>
      <c r="O18" s="235"/>
      <c r="Q18" s="128" t="s">
        <v>150</v>
      </c>
      <c r="R18" s="90">
        <v>1</v>
      </c>
      <c r="S18" s="90">
        <v>1</v>
      </c>
      <c r="T18" s="90">
        <v>1</v>
      </c>
      <c r="U18" s="90">
        <v>1</v>
      </c>
      <c r="V18" s="154"/>
      <c r="W18" s="218">
        <v>2</v>
      </c>
      <c r="X18" s="154"/>
      <c r="Y18" s="160">
        <v>1</v>
      </c>
      <c r="Z18" s="160"/>
      <c r="AA18" s="160"/>
      <c r="AB18" s="160"/>
      <c r="AC18" s="160"/>
    </row>
    <row r="19" spans="1:29" ht="14.4" customHeight="1" x14ac:dyDescent="0.3">
      <c r="A19" s="90" t="s">
        <v>23</v>
      </c>
      <c r="B19" s="89" t="s">
        <v>171</v>
      </c>
      <c r="C19" s="265">
        <v>1765</v>
      </c>
      <c r="D19" s="89">
        <v>1722</v>
      </c>
      <c r="E19" s="227">
        <v>1747</v>
      </c>
      <c r="F19" s="89">
        <v>1590</v>
      </c>
      <c r="G19" s="219" t="s">
        <v>16</v>
      </c>
      <c r="H19" s="89"/>
      <c r="I19" s="89"/>
      <c r="J19" s="89"/>
      <c r="K19" s="89"/>
      <c r="M19" s="237"/>
      <c r="N19" s="237"/>
      <c r="O19" s="237"/>
      <c r="Q19" s="128" t="s">
        <v>279</v>
      </c>
      <c r="R19" s="90">
        <v>1</v>
      </c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</row>
    <row r="20" spans="1:29" ht="14.4" customHeight="1" x14ac:dyDescent="0.3">
      <c r="A20" s="90" t="s">
        <v>24</v>
      </c>
      <c r="B20" s="89" t="s">
        <v>153</v>
      </c>
      <c r="C20" s="90">
        <v>1716</v>
      </c>
      <c r="D20" s="89">
        <v>1709</v>
      </c>
      <c r="E20" s="89"/>
      <c r="F20" s="89"/>
      <c r="G20" s="89"/>
      <c r="H20" s="90">
        <v>1769</v>
      </c>
      <c r="I20" s="90">
        <v>1768</v>
      </c>
      <c r="J20" s="90">
        <v>1785</v>
      </c>
      <c r="K20" s="90">
        <v>1795</v>
      </c>
      <c r="L20" s="185"/>
      <c r="M20" s="236"/>
      <c r="N20" s="236"/>
      <c r="O20" s="236"/>
      <c r="Q20" s="221" t="s">
        <v>107</v>
      </c>
      <c r="R20" s="154"/>
      <c r="S20" s="222">
        <v>3</v>
      </c>
      <c r="T20" s="224">
        <v>3</v>
      </c>
      <c r="U20" s="224">
        <v>1</v>
      </c>
      <c r="V20" s="224">
        <v>3</v>
      </c>
      <c r="W20" s="222">
        <v>3</v>
      </c>
      <c r="X20" s="222">
        <v>3</v>
      </c>
      <c r="Y20" s="222">
        <v>4</v>
      </c>
      <c r="Z20" s="225">
        <v>7</v>
      </c>
      <c r="AA20" s="222">
        <v>4</v>
      </c>
      <c r="AB20" s="224">
        <v>2</v>
      </c>
      <c r="AC20" s="222">
        <v>5</v>
      </c>
    </row>
    <row r="21" spans="1:29" ht="14.4" customHeight="1" x14ac:dyDescent="0.3">
      <c r="A21" s="90" t="s">
        <v>25</v>
      </c>
      <c r="B21" s="149" t="s">
        <v>166</v>
      </c>
      <c r="C21" s="169">
        <v>1713</v>
      </c>
      <c r="D21" s="149"/>
      <c r="E21" s="227">
        <v>1776</v>
      </c>
      <c r="F21" s="149">
        <v>1700</v>
      </c>
      <c r="G21" s="149">
        <v>1519</v>
      </c>
      <c r="H21" s="169"/>
      <c r="I21" s="170"/>
      <c r="J21" s="170"/>
      <c r="K21" s="170"/>
      <c r="L21" s="249"/>
      <c r="M21" s="234"/>
      <c r="N21" s="234"/>
      <c r="O21" s="234"/>
      <c r="Q21" s="294"/>
      <c r="R21" s="294"/>
      <c r="S21" s="295"/>
      <c r="T21" s="296"/>
      <c r="U21" s="295"/>
      <c r="V21" s="296"/>
      <c r="W21" s="295"/>
      <c r="X21" s="295"/>
      <c r="Y21" s="295"/>
      <c r="Z21" s="295"/>
      <c r="AA21" s="295"/>
      <c r="AB21" s="296"/>
      <c r="AC21" s="295"/>
    </row>
    <row r="22" spans="1:29" ht="14.4" customHeight="1" x14ac:dyDescent="0.3">
      <c r="A22" s="90" t="s">
        <v>26</v>
      </c>
      <c r="B22" s="102" t="s">
        <v>99</v>
      </c>
      <c r="C22" s="265">
        <v>1684</v>
      </c>
      <c r="D22" s="89">
        <v>1645</v>
      </c>
      <c r="E22" s="102">
        <v>1644</v>
      </c>
      <c r="F22" s="102">
        <v>1640</v>
      </c>
      <c r="G22" s="102">
        <v>1638</v>
      </c>
      <c r="H22" s="229">
        <v>1648</v>
      </c>
      <c r="I22" s="170">
        <v>1592</v>
      </c>
      <c r="J22" s="219">
        <v>1643</v>
      </c>
      <c r="K22" s="219">
        <v>1639</v>
      </c>
      <c r="L22" s="252"/>
      <c r="M22" s="234">
        <v>1633</v>
      </c>
      <c r="N22" s="238"/>
      <c r="O22" s="238"/>
      <c r="Q22" s="184"/>
      <c r="R22" s="184"/>
      <c r="S22" s="186"/>
      <c r="T22" s="184"/>
      <c r="U22" s="184"/>
      <c r="V22" s="185"/>
      <c r="W22" s="186"/>
      <c r="X22" s="186"/>
      <c r="Y22" s="186"/>
      <c r="Z22" s="185"/>
      <c r="AA22" s="186"/>
      <c r="AB22" s="186"/>
      <c r="AC22" s="186"/>
    </row>
    <row r="23" spans="1:29" ht="14.4" customHeight="1" x14ac:dyDescent="0.3">
      <c r="A23" s="90" t="s">
        <v>27</v>
      </c>
      <c r="B23" s="89" t="s">
        <v>242</v>
      </c>
      <c r="C23" s="90">
        <v>1674</v>
      </c>
      <c r="D23" s="89"/>
      <c r="E23" s="102"/>
      <c r="F23" s="102"/>
      <c r="G23" s="102"/>
      <c r="H23" s="89"/>
      <c r="I23" s="89"/>
      <c r="J23" s="89"/>
      <c r="K23" s="89"/>
      <c r="M23" s="237"/>
      <c r="N23" s="237"/>
      <c r="O23" s="237"/>
    </row>
    <row r="24" spans="1:29" ht="14.4" customHeight="1" x14ac:dyDescent="0.3">
      <c r="A24" s="90" t="s">
        <v>28</v>
      </c>
      <c r="B24" s="93" t="s">
        <v>51</v>
      </c>
      <c r="C24" s="171">
        <v>1550</v>
      </c>
      <c r="D24" s="93">
        <v>1560</v>
      </c>
      <c r="E24" s="93">
        <v>1564</v>
      </c>
      <c r="F24" s="93">
        <v>1558</v>
      </c>
      <c r="G24" s="93">
        <v>1596</v>
      </c>
      <c r="H24" s="171">
        <v>1620</v>
      </c>
      <c r="I24" s="171">
        <v>1612</v>
      </c>
      <c r="J24" s="266">
        <v>1628</v>
      </c>
      <c r="K24" s="220">
        <v>1618</v>
      </c>
      <c r="L24" s="250"/>
      <c r="M24" s="235">
        <v>1649</v>
      </c>
      <c r="N24" s="235">
        <v>1657</v>
      </c>
      <c r="O24" s="235">
        <v>1652</v>
      </c>
    </row>
    <row r="25" spans="1:29" ht="14.4" customHeight="1" x14ac:dyDescent="0.3">
      <c r="A25" s="90" t="s">
        <v>29</v>
      </c>
      <c r="B25" s="102" t="s">
        <v>55</v>
      </c>
      <c r="C25" s="170">
        <v>1523</v>
      </c>
      <c r="D25" s="102">
        <v>1519</v>
      </c>
      <c r="E25" s="102">
        <v>1512</v>
      </c>
      <c r="F25" s="102">
        <v>1478</v>
      </c>
      <c r="G25" s="102">
        <v>1596</v>
      </c>
      <c r="H25" s="229">
        <v>1620</v>
      </c>
      <c r="I25" s="219">
        <v>1545</v>
      </c>
      <c r="J25" s="170"/>
      <c r="K25" s="219">
        <v>1549</v>
      </c>
      <c r="L25" s="252"/>
      <c r="M25" s="234">
        <v>1555</v>
      </c>
      <c r="N25" s="234">
        <v>1551</v>
      </c>
      <c r="O25" s="234">
        <v>1573</v>
      </c>
    </row>
    <row r="26" spans="1:29" ht="14.4" customHeight="1" x14ac:dyDescent="0.3">
      <c r="A26" s="90" t="s">
        <v>30</v>
      </c>
      <c r="B26" s="149" t="s">
        <v>176</v>
      </c>
      <c r="C26" s="265">
        <v>1481</v>
      </c>
      <c r="D26" s="227">
        <v>1471</v>
      </c>
      <c r="E26" s="227">
        <v>1469</v>
      </c>
      <c r="F26" s="149">
        <v>1408</v>
      </c>
      <c r="G26" s="156" t="s">
        <v>16</v>
      </c>
      <c r="H26" s="89"/>
      <c r="I26" s="89"/>
      <c r="J26" s="89"/>
      <c r="K26" s="89"/>
      <c r="M26" s="237"/>
      <c r="N26" s="237"/>
      <c r="O26" s="237"/>
    </row>
    <row r="27" spans="1:29" ht="14.4" customHeight="1" x14ac:dyDescent="0.3">
      <c r="A27" s="90" t="s">
        <v>31</v>
      </c>
      <c r="B27" s="149" t="s">
        <v>134</v>
      </c>
      <c r="C27" s="169">
        <v>1455</v>
      </c>
      <c r="D27" s="149">
        <v>1442</v>
      </c>
      <c r="E27" s="149">
        <v>1450</v>
      </c>
      <c r="F27" s="227">
        <v>1479</v>
      </c>
      <c r="G27" s="149">
        <v>1435</v>
      </c>
      <c r="H27" s="169">
        <v>1424</v>
      </c>
      <c r="I27" s="219">
        <v>1367</v>
      </c>
      <c r="J27" s="219">
        <v>1352</v>
      </c>
      <c r="K27" s="219" t="s">
        <v>16</v>
      </c>
      <c r="L27" s="252"/>
      <c r="M27" s="239"/>
      <c r="N27" s="239"/>
      <c r="O27" s="239"/>
    </row>
    <row r="28" spans="1:29" ht="14.4" customHeight="1" x14ac:dyDescent="0.3">
      <c r="A28" s="90" t="s">
        <v>32</v>
      </c>
      <c r="B28" s="93" t="s">
        <v>56</v>
      </c>
      <c r="C28" s="171">
        <v>1370</v>
      </c>
      <c r="D28" s="93">
        <v>1409</v>
      </c>
      <c r="E28" s="93">
        <v>1372</v>
      </c>
      <c r="F28" s="93">
        <v>1414</v>
      </c>
      <c r="G28" s="230">
        <v>1421</v>
      </c>
      <c r="H28" s="171">
        <v>1375</v>
      </c>
      <c r="I28" s="230">
        <v>1415</v>
      </c>
      <c r="J28" s="171">
        <v>1394</v>
      </c>
      <c r="K28" s="171">
        <v>1401</v>
      </c>
      <c r="L28" s="253"/>
      <c r="M28" s="235">
        <v>1400</v>
      </c>
      <c r="N28" s="235">
        <v>1401</v>
      </c>
      <c r="O28" s="235">
        <v>1415</v>
      </c>
    </row>
    <row r="29" spans="1:29" ht="14.4" customHeight="1" x14ac:dyDescent="0.3">
      <c r="A29" s="90" t="s">
        <v>33</v>
      </c>
      <c r="B29" s="89" t="s">
        <v>230</v>
      </c>
      <c r="C29" s="265">
        <v>1310</v>
      </c>
      <c r="D29" s="89"/>
      <c r="E29" s="219">
        <v>1100</v>
      </c>
      <c r="F29" s="89"/>
      <c r="G29" s="89"/>
      <c r="H29" s="90"/>
      <c r="I29" s="90"/>
      <c r="J29" s="156"/>
      <c r="K29" s="90"/>
      <c r="L29" s="185"/>
      <c r="M29" s="236"/>
      <c r="N29" s="234"/>
      <c r="O29" s="236"/>
    </row>
    <row r="30" spans="1:29" ht="14.4" customHeight="1" x14ac:dyDescent="0.3">
      <c r="A30" s="90" t="s">
        <v>34</v>
      </c>
      <c r="B30" s="93" t="s">
        <v>65</v>
      </c>
      <c r="C30" s="171">
        <v>1288</v>
      </c>
      <c r="D30" s="93">
        <v>1315</v>
      </c>
      <c r="E30" s="93">
        <v>1313</v>
      </c>
      <c r="F30" s="93">
        <v>1388</v>
      </c>
      <c r="G30" s="230">
        <v>1447</v>
      </c>
      <c r="H30" s="220">
        <v>1423</v>
      </c>
      <c r="I30" s="220">
        <v>1422</v>
      </c>
      <c r="J30" s="220">
        <v>1434</v>
      </c>
      <c r="K30" s="220">
        <v>1438</v>
      </c>
      <c r="L30" s="250"/>
      <c r="M30" s="235">
        <v>1442</v>
      </c>
      <c r="N30" s="235">
        <v>1450</v>
      </c>
      <c r="O30" s="235" t="s">
        <v>16</v>
      </c>
    </row>
    <row r="31" spans="1:29" ht="14.4" customHeight="1" x14ac:dyDescent="0.3"/>
    <row r="32" spans="1:29" ht="14.4" customHeight="1" x14ac:dyDescent="0.3">
      <c r="A32" s="90" t="s">
        <v>35</v>
      </c>
      <c r="B32" s="89" t="s">
        <v>40</v>
      </c>
      <c r="C32" s="90"/>
      <c r="D32" s="89"/>
      <c r="E32" s="89"/>
      <c r="F32" s="89"/>
      <c r="G32" s="89"/>
      <c r="H32" s="90"/>
      <c r="I32" s="90"/>
      <c r="J32" s="156"/>
      <c r="K32" s="90"/>
      <c r="L32" s="185"/>
      <c r="M32" s="236"/>
      <c r="N32" s="234">
        <v>2164</v>
      </c>
      <c r="O32" s="236"/>
    </row>
    <row r="33" spans="1:15" ht="14.4" customHeight="1" x14ac:dyDescent="0.3">
      <c r="A33" s="90" t="s">
        <v>36</v>
      </c>
      <c r="B33" s="149" t="s">
        <v>129</v>
      </c>
      <c r="C33" s="169"/>
      <c r="D33" s="149"/>
      <c r="E33" s="149"/>
      <c r="F33" s="149"/>
      <c r="G33" s="149"/>
      <c r="H33" s="169"/>
      <c r="I33" s="169"/>
      <c r="J33" s="169"/>
      <c r="K33" s="90">
        <v>2158</v>
      </c>
      <c r="L33" s="185"/>
      <c r="M33" s="236"/>
      <c r="N33" s="236"/>
      <c r="O33" s="236"/>
    </row>
    <row r="34" spans="1:15" ht="14.4" customHeight="1" x14ac:dyDescent="0.3">
      <c r="A34" s="90" t="s">
        <v>37</v>
      </c>
      <c r="B34" s="89" t="s">
        <v>90</v>
      </c>
      <c r="C34" s="90"/>
      <c r="D34" s="89"/>
      <c r="E34" s="89"/>
      <c r="F34" s="89"/>
      <c r="G34" s="89"/>
      <c r="H34" s="90"/>
      <c r="I34" s="90"/>
      <c r="J34" s="90"/>
      <c r="K34" s="90"/>
      <c r="L34" s="185"/>
      <c r="M34" s="234">
        <v>2154</v>
      </c>
      <c r="N34" s="236"/>
      <c r="O34" s="236"/>
    </row>
    <row r="35" spans="1:15" ht="14.4" customHeight="1" x14ac:dyDescent="0.3">
      <c r="A35" s="90" t="s">
        <v>38</v>
      </c>
      <c r="B35" s="89" t="s">
        <v>78</v>
      </c>
      <c r="C35" s="90"/>
      <c r="D35" s="89"/>
      <c r="E35" s="89"/>
      <c r="F35" s="89"/>
      <c r="G35" s="89"/>
      <c r="H35" s="90"/>
      <c r="I35" s="90"/>
      <c r="J35" s="90"/>
      <c r="K35" s="90"/>
      <c r="L35" s="185"/>
      <c r="M35" s="236"/>
      <c r="N35" s="236"/>
      <c r="O35" s="234">
        <v>2125</v>
      </c>
    </row>
    <row r="36" spans="1:15" ht="14.4" customHeight="1" x14ac:dyDescent="0.3">
      <c r="A36" s="90" t="s">
        <v>62</v>
      </c>
      <c r="B36" s="168" t="s">
        <v>148</v>
      </c>
      <c r="C36" s="172"/>
      <c r="D36" s="228">
        <v>2075</v>
      </c>
      <c r="E36" s="168">
        <v>1857</v>
      </c>
      <c r="F36" s="168"/>
      <c r="G36" s="228">
        <v>1908</v>
      </c>
      <c r="H36" s="229">
        <v>1674</v>
      </c>
      <c r="I36" s="229">
        <v>1639</v>
      </c>
      <c r="J36" s="172">
        <v>1569</v>
      </c>
      <c r="K36" s="90"/>
      <c r="L36" s="185"/>
      <c r="M36" s="236"/>
      <c r="N36" s="236"/>
      <c r="O36" s="236"/>
    </row>
    <row r="37" spans="1:15" ht="14.4" customHeight="1" x14ac:dyDescent="0.3">
      <c r="A37" s="90" t="s">
        <v>63</v>
      </c>
      <c r="B37" s="149" t="s">
        <v>131</v>
      </c>
      <c r="C37" s="169"/>
      <c r="D37" s="227">
        <v>2069</v>
      </c>
      <c r="E37" s="227">
        <v>1959</v>
      </c>
      <c r="F37" s="149"/>
      <c r="G37" s="227">
        <v>1929</v>
      </c>
      <c r="H37" s="169">
        <v>1758</v>
      </c>
      <c r="I37" s="169">
        <v>1764</v>
      </c>
      <c r="J37" s="265">
        <v>1775</v>
      </c>
      <c r="K37" s="90">
        <v>1726</v>
      </c>
      <c r="L37" s="185"/>
      <c r="M37" s="236"/>
      <c r="N37" s="236"/>
      <c r="O37" s="236"/>
    </row>
    <row r="38" spans="1:15" ht="14.4" customHeight="1" x14ac:dyDescent="0.3">
      <c r="A38" s="90" t="s">
        <v>67</v>
      </c>
      <c r="B38" s="102" t="s">
        <v>100</v>
      </c>
      <c r="C38" s="170"/>
      <c r="D38" s="102"/>
      <c r="E38" s="102"/>
      <c r="F38" s="102"/>
      <c r="G38" s="102"/>
      <c r="H38" s="170"/>
      <c r="I38" s="170"/>
      <c r="J38" s="170"/>
      <c r="K38" s="170"/>
      <c r="L38" s="249"/>
      <c r="M38" s="234">
        <v>2065</v>
      </c>
      <c r="N38" s="233"/>
      <c r="O38" s="233"/>
    </row>
    <row r="39" spans="1:15" ht="14.4" customHeight="1" x14ac:dyDescent="0.3">
      <c r="A39" s="90" t="s">
        <v>80</v>
      </c>
      <c r="B39" s="102" t="s">
        <v>41</v>
      </c>
      <c r="C39" s="170"/>
      <c r="D39" s="102"/>
      <c r="E39" s="102">
        <v>2034</v>
      </c>
      <c r="F39" s="102"/>
      <c r="G39" s="102"/>
      <c r="H39" s="170"/>
      <c r="I39" s="170">
        <v>2066</v>
      </c>
      <c r="J39" s="170">
        <v>2067</v>
      </c>
      <c r="K39" s="170"/>
      <c r="L39" s="249"/>
      <c r="M39" s="233"/>
      <c r="N39" s="234">
        <v>2079</v>
      </c>
      <c r="O39" s="234">
        <v>2046</v>
      </c>
    </row>
    <row r="40" spans="1:15" ht="14.4" customHeight="1" x14ac:dyDescent="0.3">
      <c r="A40" s="90" t="s">
        <v>81</v>
      </c>
      <c r="B40" s="89" t="s">
        <v>43</v>
      </c>
      <c r="C40" s="90"/>
      <c r="D40" s="89"/>
      <c r="E40" s="89"/>
      <c r="F40" s="89"/>
      <c r="G40" s="89"/>
      <c r="H40" s="90"/>
      <c r="I40" s="90"/>
      <c r="J40" s="90"/>
      <c r="K40" s="90"/>
      <c r="L40" s="185"/>
      <c r="M40" s="236"/>
      <c r="N40" s="234">
        <v>2009</v>
      </c>
      <c r="O40" s="236"/>
    </row>
    <row r="41" spans="1:15" ht="14.4" customHeight="1" x14ac:dyDescent="0.3">
      <c r="A41" s="90" t="s">
        <v>82</v>
      </c>
      <c r="B41" s="102" t="s">
        <v>103</v>
      </c>
      <c r="C41" s="170"/>
      <c r="D41" s="102">
        <v>1969</v>
      </c>
      <c r="E41" s="102"/>
      <c r="F41" s="102"/>
      <c r="G41" s="102"/>
      <c r="H41" s="170"/>
      <c r="I41" s="170"/>
      <c r="J41" s="170"/>
      <c r="K41" s="170">
        <v>1991</v>
      </c>
      <c r="L41" s="249"/>
      <c r="M41" s="267">
        <v>2072</v>
      </c>
      <c r="N41" s="267"/>
      <c r="O41" s="267"/>
    </row>
    <row r="42" spans="1:15" ht="14.4" customHeight="1" x14ac:dyDescent="0.3">
      <c r="A42" s="90" t="s">
        <v>93</v>
      </c>
      <c r="B42" s="149" t="s">
        <v>130</v>
      </c>
      <c r="C42" s="169"/>
      <c r="D42" s="149"/>
      <c r="E42" s="149"/>
      <c r="F42" s="149"/>
      <c r="G42" s="149"/>
      <c r="H42" s="169"/>
      <c r="I42" s="169"/>
      <c r="J42" s="169"/>
      <c r="K42" s="90">
        <v>1968</v>
      </c>
      <c r="L42" s="185"/>
      <c r="M42" s="236"/>
      <c r="N42" s="233"/>
      <c r="O42" s="233"/>
    </row>
    <row r="43" spans="1:15" ht="14.4" customHeight="1" x14ac:dyDescent="0.3">
      <c r="A43" s="90" t="s">
        <v>94</v>
      </c>
      <c r="B43" s="102" t="s">
        <v>91</v>
      </c>
      <c r="C43" s="170"/>
      <c r="D43" s="102"/>
      <c r="E43" s="102"/>
      <c r="F43" s="102"/>
      <c r="G43" s="102"/>
      <c r="H43" s="170"/>
      <c r="I43" s="170"/>
      <c r="J43" s="170"/>
      <c r="K43" s="170"/>
      <c r="L43" s="249"/>
      <c r="M43" s="234">
        <v>1962</v>
      </c>
      <c r="N43" s="238"/>
      <c r="O43" s="238"/>
    </row>
    <row r="44" spans="1:15" ht="14.4" customHeight="1" x14ac:dyDescent="0.3">
      <c r="A44" s="90" t="s">
        <v>95</v>
      </c>
      <c r="B44" s="102" t="s">
        <v>47</v>
      </c>
      <c r="C44" s="170"/>
      <c r="D44" s="102"/>
      <c r="E44" s="102"/>
      <c r="F44" s="102"/>
      <c r="G44" s="102"/>
      <c r="H44" s="170"/>
      <c r="I44" s="170"/>
      <c r="J44" s="170"/>
      <c r="K44" s="170"/>
      <c r="L44" s="249"/>
      <c r="M44" s="234">
        <v>1940</v>
      </c>
      <c r="N44" s="234">
        <v>1918</v>
      </c>
      <c r="O44" s="234">
        <v>1899</v>
      </c>
    </row>
    <row r="45" spans="1:15" ht="14.4" customHeight="1" x14ac:dyDescent="0.3">
      <c r="A45" s="90" t="s">
        <v>238</v>
      </c>
      <c r="B45" s="89" t="s">
        <v>44</v>
      </c>
      <c r="C45" s="90"/>
      <c r="D45" s="89"/>
      <c r="E45" s="89"/>
      <c r="F45" s="89"/>
      <c r="G45" s="89">
        <v>1927</v>
      </c>
      <c r="H45" s="90"/>
      <c r="I45" s="90"/>
      <c r="J45" s="90"/>
      <c r="K45" s="90"/>
      <c r="L45" s="185"/>
      <c r="M45" s="236"/>
      <c r="N45" s="234">
        <v>1999</v>
      </c>
      <c r="O45" s="236"/>
    </row>
    <row r="46" spans="1:15" ht="14.4" customHeight="1" x14ac:dyDescent="0.3">
      <c r="A46" s="90" t="s">
        <v>101</v>
      </c>
      <c r="B46" s="89" t="s">
        <v>42</v>
      </c>
      <c r="C46" s="90"/>
      <c r="D46" s="89"/>
      <c r="E46" s="89">
        <v>1904</v>
      </c>
      <c r="F46" s="89"/>
      <c r="G46" s="89"/>
      <c r="H46" s="90"/>
      <c r="I46" s="90"/>
      <c r="J46" s="90"/>
      <c r="K46" s="90"/>
      <c r="L46" s="185"/>
      <c r="M46" s="236"/>
      <c r="N46" s="234">
        <v>2040</v>
      </c>
      <c r="O46" s="236"/>
    </row>
    <row r="47" spans="1:15" ht="14.4" customHeight="1" x14ac:dyDescent="0.3">
      <c r="A47" s="90" t="s">
        <v>104</v>
      </c>
      <c r="B47" s="89" t="s">
        <v>66</v>
      </c>
      <c r="C47" s="90"/>
      <c r="D47" s="89"/>
      <c r="E47" s="89"/>
      <c r="F47" s="89"/>
      <c r="G47" s="89"/>
      <c r="H47" s="90"/>
      <c r="I47" s="90"/>
      <c r="J47" s="90"/>
      <c r="K47" s="90"/>
      <c r="L47" s="185"/>
      <c r="M47" s="234">
        <v>1832</v>
      </c>
      <c r="N47" s="234">
        <v>1648</v>
      </c>
      <c r="O47" s="238"/>
    </row>
    <row r="48" spans="1:15" ht="14.4" customHeight="1" x14ac:dyDescent="0.3">
      <c r="A48" s="90" t="s">
        <v>106</v>
      </c>
      <c r="B48" s="89" t="s">
        <v>105</v>
      </c>
      <c r="C48" s="90"/>
      <c r="D48" s="89"/>
      <c r="E48" s="89"/>
      <c r="F48" s="89">
        <v>1780</v>
      </c>
      <c r="G48" s="89"/>
      <c r="H48" s="89"/>
      <c r="I48" s="89"/>
      <c r="J48" s="89"/>
      <c r="K48" s="89"/>
      <c r="M48" s="234" t="s">
        <v>16</v>
      </c>
      <c r="N48" s="237"/>
      <c r="O48" s="237"/>
    </row>
    <row r="49" spans="1:15" ht="14.4" customHeight="1" x14ac:dyDescent="0.3">
      <c r="A49" s="90" t="s">
        <v>112</v>
      </c>
      <c r="B49" s="102" t="s">
        <v>48</v>
      </c>
      <c r="C49" s="170"/>
      <c r="D49" s="102"/>
      <c r="E49" s="102"/>
      <c r="F49" s="102"/>
      <c r="G49" s="102"/>
      <c r="H49" s="170"/>
      <c r="I49" s="170"/>
      <c r="J49" s="170"/>
      <c r="K49" s="170"/>
      <c r="L49" s="249"/>
      <c r="M49" s="233"/>
      <c r="N49" s="234">
        <v>1754</v>
      </c>
      <c r="O49" s="234">
        <v>1835</v>
      </c>
    </row>
    <row r="50" spans="1:15" ht="14.4" customHeight="1" x14ac:dyDescent="0.3">
      <c r="A50" s="90" t="s">
        <v>135</v>
      </c>
      <c r="B50" s="102" t="s">
        <v>49</v>
      </c>
      <c r="C50" s="170"/>
      <c r="D50" s="102"/>
      <c r="E50" s="102"/>
      <c r="F50" s="102"/>
      <c r="G50" s="102"/>
      <c r="H50" s="170"/>
      <c r="I50" s="170"/>
      <c r="J50" s="170"/>
      <c r="K50" s="170"/>
      <c r="L50" s="249"/>
      <c r="M50" s="234">
        <v>1724</v>
      </c>
      <c r="N50" s="234">
        <v>1721</v>
      </c>
      <c r="O50" s="234">
        <v>1635</v>
      </c>
    </row>
    <row r="51" spans="1:15" ht="14.4" customHeight="1" x14ac:dyDescent="0.3">
      <c r="A51" s="90" t="s">
        <v>136</v>
      </c>
      <c r="B51" s="149" t="s">
        <v>132</v>
      </c>
      <c r="C51" s="169"/>
      <c r="D51" s="149"/>
      <c r="E51" s="149"/>
      <c r="F51" s="149"/>
      <c r="G51" s="149"/>
      <c r="H51" s="169"/>
      <c r="I51" s="169"/>
      <c r="J51" s="169"/>
      <c r="K51" s="90">
        <v>1714</v>
      </c>
      <c r="L51" s="185"/>
      <c r="M51" s="236"/>
      <c r="N51" s="236"/>
      <c r="O51" s="236"/>
    </row>
    <row r="52" spans="1:15" x14ac:dyDescent="0.3">
      <c r="A52" s="90" t="s">
        <v>137</v>
      </c>
      <c r="B52" s="89" t="s">
        <v>53</v>
      </c>
      <c r="C52" s="90"/>
      <c r="D52" s="89"/>
      <c r="E52" s="89"/>
      <c r="F52" s="89"/>
      <c r="G52" s="89"/>
      <c r="H52" s="90"/>
      <c r="I52" s="90"/>
      <c r="J52" s="90"/>
      <c r="K52" s="90"/>
      <c r="L52" s="185"/>
      <c r="M52" s="234">
        <v>1699</v>
      </c>
      <c r="N52" s="234">
        <v>1653</v>
      </c>
      <c r="O52" s="236"/>
    </row>
    <row r="53" spans="1:15" x14ac:dyDescent="0.3">
      <c r="A53" s="90" t="s">
        <v>138</v>
      </c>
      <c r="B53" s="102" t="s">
        <v>163</v>
      </c>
      <c r="C53" s="170"/>
      <c r="D53" s="102"/>
      <c r="E53" s="228">
        <v>1686</v>
      </c>
      <c r="F53" s="228">
        <v>1615</v>
      </c>
      <c r="G53" s="228">
        <v>1525</v>
      </c>
      <c r="H53" s="219">
        <v>1334</v>
      </c>
      <c r="I53" s="157"/>
      <c r="J53" s="157"/>
      <c r="K53" s="157"/>
      <c r="L53" s="251"/>
      <c r="M53" s="238"/>
      <c r="N53" s="238"/>
      <c r="O53" s="238"/>
    </row>
    <row r="54" spans="1:15" x14ac:dyDescent="0.3">
      <c r="A54" s="90" t="s">
        <v>139</v>
      </c>
      <c r="B54" s="89" t="s">
        <v>77</v>
      </c>
      <c r="C54" s="90"/>
      <c r="D54" s="89"/>
      <c r="E54" s="89"/>
      <c r="F54" s="89"/>
      <c r="G54" s="89"/>
      <c r="H54" s="90"/>
      <c r="I54" s="90"/>
      <c r="J54" s="90"/>
      <c r="K54" s="90"/>
      <c r="L54" s="185"/>
      <c r="M54" s="236"/>
      <c r="N54" s="236"/>
      <c r="O54" s="234">
        <v>1672</v>
      </c>
    </row>
    <row r="55" spans="1:15" x14ac:dyDescent="0.3">
      <c r="A55" s="90" t="s">
        <v>140</v>
      </c>
      <c r="B55" s="102" t="s">
        <v>54</v>
      </c>
      <c r="C55" s="170"/>
      <c r="D55" s="102"/>
      <c r="E55" s="102"/>
      <c r="F55" s="102"/>
      <c r="G55" s="102"/>
      <c r="H55" s="170"/>
      <c r="I55" s="170"/>
      <c r="J55" s="229">
        <v>1627</v>
      </c>
      <c r="K55" s="170">
        <v>1624</v>
      </c>
      <c r="L55" s="249"/>
      <c r="M55" s="234">
        <v>1582</v>
      </c>
      <c r="N55" s="234">
        <v>1572</v>
      </c>
      <c r="O55" s="234" t="s">
        <v>16</v>
      </c>
    </row>
    <row r="56" spans="1:15" x14ac:dyDescent="0.3">
      <c r="A56" s="90" t="s">
        <v>146</v>
      </c>
      <c r="B56" s="102" t="s">
        <v>92</v>
      </c>
      <c r="C56" s="170"/>
      <c r="D56" s="102"/>
      <c r="E56" s="102"/>
      <c r="F56" s="102"/>
      <c r="G56" s="102"/>
      <c r="H56" s="170"/>
      <c r="I56" s="170"/>
      <c r="J56" s="170"/>
      <c r="K56" s="170"/>
      <c r="L56" s="249"/>
      <c r="M56" s="234">
        <v>1557</v>
      </c>
      <c r="N56" s="238"/>
      <c r="O56" s="238"/>
    </row>
    <row r="57" spans="1:15" x14ac:dyDescent="0.3">
      <c r="A57" s="90" t="s">
        <v>154</v>
      </c>
      <c r="B57" s="149" t="s">
        <v>133</v>
      </c>
      <c r="C57" s="169"/>
      <c r="D57" s="149"/>
      <c r="E57" s="149"/>
      <c r="F57" s="149"/>
      <c r="G57" s="227">
        <v>1560</v>
      </c>
      <c r="H57" s="169"/>
      <c r="I57" s="169"/>
      <c r="J57" s="265">
        <v>1555</v>
      </c>
      <c r="K57" s="90">
        <v>1554</v>
      </c>
      <c r="L57" s="185"/>
      <c r="M57" s="236"/>
      <c r="N57" s="236"/>
      <c r="O57" s="236"/>
    </row>
    <row r="58" spans="1:15" x14ac:dyDescent="0.3">
      <c r="A58" s="90" t="s">
        <v>161</v>
      </c>
      <c r="B58" s="89" t="s">
        <v>111</v>
      </c>
      <c r="C58" s="90"/>
      <c r="D58" s="89"/>
      <c r="E58" s="226">
        <v>1542</v>
      </c>
      <c r="F58" s="89"/>
      <c r="G58" s="89"/>
      <c r="H58" s="90"/>
      <c r="I58" s="90"/>
      <c r="J58" s="90"/>
      <c r="K58" s="90"/>
      <c r="L58" s="185"/>
      <c r="M58" s="234" t="s">
        <v>16</v>
      </c>
      <c r="N58" s="236"/>
      <c r="O58" s="236"/>
    </row>
    <row r="59" spans="1:15" x14ac:dyDescent="0.3">
      <c r="A59" s="90" t="s">
        <v>164</v>
      </c>
      <c r="B59" s="89" t="s">
        <v>64</v>
      </c>
      <c r="C59" s="90"/>
      <c r="D59" s="89"/>
      <c r="E59" s="89"/>
      <c r="F59" s="89"/>
      <c r="G59" s="89"/>
      <c r="H59" s="90"/>
      <c r="I59" s="90"/>
      <c r="J59" s="90"/>
      <c r="K59" s="90"/>
      <c r="L59" s="185"/>
      <c r="M59" s="234">
        <v>1531</v>
      </c>
      <c r="N59" s="234">
        <v>1707</v>
      </c>
      <c r="O59" s="238"/>
    </row>
    <row r="60" spans="1:15" x14ac:dyDescent="0.3">
      <c r="A60" s="90" t="s">
        <v>167</v>
      </c>
      <c r="B60" s="89" t="s">
        <v>175</v>
      </c>
      <c r="C60" s="90"/>
      <c r="D60" s="89">
        <v>1498</v>
      </c>
      <c r="E60" s="227">
        <v>1524</v>
      </c>
      <c r="F60" s="89">
        <v>1500</v>
      </c>
      <c r="G60" s="158">
        <v>1388</v>
      </c>
      <c r="H60" s="171"/>
      <c r="I60" s="171"/>
      <c r="J60" s="171"/>
      <c r="K60" s="171"/>
      <c r="L60" s="253"/>
      <c r="M60" s="238"/>
      <c r="N60" s="238"/>
      <c r="O60" s="238"/>
    </row>
    <row r="61" spans="1:15" x14ac:dyDescent="0.3">
      <c r="A61" s="90" t="s">
        <v>172</v>
      </c>
      <c r="B61" s="89" t="s">
        <v>223</v>
      </c>
      <c r="C61" s="90"/>
      <c r="D61" s="89"/>
      <c r="E61" s="102">
        <v>1492</v>
      </c>
      <c r="F61" s="89"/>
      <c r="G61" s="89"/>
      <c r="H61" s="90"/>
      <c r="I61" s="90"/>
      <c r="J61" s="90"/>
      <c r="K61" s="90"/>
      <c r="L61" s="185"/>
      <c r="M61" s="234"/>
      <c r="N61" s="236"/>
      <c r="O61" s="236"/>
    </row>
    <row r="62" spans="1:15" x14ac:dyDescent="0.3">
      <c r="A62" s="90" t="s">
        <v>177</v>
      </c>
      <c r="B62" s="89" t="s">
        <v>236</v>
      </c>
      <c r="C62" s="90"/>
      <c r="D62" s="219">
        <v>1456</v>
      </c>
      <c r="E62" s="89"/>
      <c r="F62" s="89"/>
      <c r="G62" s="89"/>
      <c r="H62" s="89"/>
      <c r="I62" s="89"/>
      <c r="J62" s="89"/>
      <c r="K62" s="89"/>
      <c r="M62" s="234"/>
      <c r="N62" s="236"/>
      <c r="O62" s="236"/>
    </row>
    <row r="63" spans="1:15" x14ac:dyDescent="0.3">
      <c r="A63" s="90" t="s">
        <v>178</v>
      </c>
      <c r="B63" s="149" t="s">
        <v>145</v>
      </c>
      <c r="C63" s="169"/>
      <c r="D63" s="149"/>
      <c r="E63" s="149"/>
      <c r="F63" s="149"/>
      <c r="G63" s="149"/>
      <c r="H63" s="169">
        <v>1453</v>
      </c>
      <c r="I63" s="169">
        <v>1453</v>
      </c>
      <c r="J63" s="226">
        <v>1684</v>
      </c>
      <c r="K63" s="219" t="s">
        <v>16</v>
      </c>
      <c r="L63" s="252"/>
      <c r="M63" s="238"/>
      <c r="N63" s="238"/>
      <c r="O63" s="238"/>
    </row>
    <row r="64" spans="1:15" x14ac:dyDescent="0.3">
      <c r="A64" s="90" t="s">
        <v>195</v>
      </c>
      <c r="B64" s="102" t="s">
        <v>52</v>
      </c>
      <c r="C64" s="170"/>
      <c r="D64" s="102"/>
      <c r="E64" s="102">
        <v>1420</v>
      </c>
      <c r="F64" s="102">
        <v>1568</v>
      </c>
      <c r="G64" s="102">
        <v>1581</v>
      </c>
      <c r="H64" s="170"/>
      <c r="I64" s="229">
        <v>1631</v>
      </c>
      <c r="J64" s="170"/>
      <c r="K64" s="170"/>
      <c r="L64" s="249"/>
      <c r="M64" s="234" t="s">
        <v>16</v>
      </c>
      <c r="N64" s="234" t="s">
        <v>16</v>
      </c>
      <c r="O64" s="234" t="s">
        <v>16</v>
      </c>
    </row>
    <row r="65" spans="1:15" x14ac:dyDescent="0.3">
      <c r="A65" s="90" t="s">
        <v>225</v>
      </c>
      <c r="B65" s="89" t="s">
        <v>57</v>
      </c>
      <c r="C65" s="90"/>
      <c r="D65" s="89"/>
      <c r="E65" s="89"/>
      <c r="F65" s="89"/>
      <c r="G65" s="89"/>
      <c r="H65" s="90"/>
      <c r="I65" s="90"/>
      <c r="J65" s="90"/>
      <c r="K65" s="90"/>
      <c r="L65" s="185"/>
      <c r="M65" s="234" t="s">
        <v>16</v>
      </c>
      <c r="N65" s="234" t="s">
        <v>16</v>
      </c>
      <c r="O65" s="236"/>
    </row>
    <row r="66" spans="1:15" x14ac:dyDescent="0.3">
      <c r="A66" s="90" t="s">
        <v>226</v>
      </c>
      <c r="B66" s="89" t="s">
        <v>50</v>
      </c>
      <c r="C66" s="90"/>
      <c r="D66" s="89"/>
      <c r="E66" s="89"/>
      <c r="F66" s="89"/>
      <c r="G66" s="89"/>
      <c r="H66" s="90"/>
      <c r="I66" s="90"/>
      <c r="J66" s="90"/>
      <c r="K66" s="90"/>
      <c r="L66" s="185"/>
      <c r="M66" s="236"/>
      <c r="N66" s="236"/>
      <c r="O66" s="234" t="s">
        <v>16</v>
      </c>
    </row>
    <row r="67" spans="1:15" x14ac:dyDescent="0.3">
      <c r="A67" s="90" t="s">
        <v>231</v>
      </c>
      <c r="B67" s="89" t="s">
        <v>160</v>
      </c>
      <c r="C67" s="90"/>
      <c r="D67" s="89"/>
      <c r="E67" s="89"/>
      <c r="F67" s="89"/>
      <c r="G67" s="89"/>
      <c r="H67" s="219" t="s">
        <v>16</v>
      </c>
      <c r="I67" s="90"/>
      <c r="J67" s="90"/>
      <c r="K67" s="90"/>
      <c r="L67" s="185"/>
      <c r="M67" s="236"/>
      <c r="N67" s="236"/>
      <c r="O67" s="234" t="s">
        <v>16</v>
      </c>
    </row>
    <row r="68" spans="1:15" x14ac:dyDescent="0.3">
      <c r="A68" s="90" t="s">
        <v>239</v>
      </c>
      <c r="B68" s="89" t="s">
        <v>159</v>
      </c>
      <c r="C68" s="90"/>
      <c r="D68" s="89"/>
      <c r="E68" s="89"/>
      <c r="F68" s="89"/>
      <c r="G68" s="89"/>
      <c r="H68" s="219" t="s">
        <v>162</v>
      </c>
      <c r="I68" s="90"/>
      <c r="J68" s="90"/>
      <c r="K68" s="90"/>
      <c r="L68" s="185"/>
      <c r="M68" s="243"/>
      <c r="N68" s="243"/>
      <c r="O68" s="243"/>
    </row>
    <row r="69" spans="1:15" x14ac:dyDescent="0.3">
      <c r="A69" s="90" t="s">
        <v>240</v>
      </c>
      <c r="B69" s="89" t="s">
        <v>196</v>
      </c>
      <c r="C69" s="90"/>
      <c r="D69" s="89"/>
      <c r="E69" s="89"/>
      <c r="F69" s="219" t="s">
        <v>162</v>
      </c>
      <c r="G69" s="89"/>
      <c r="H69" s="89"/>
      <c r="I69" s="89"/>
      <c r="J69" s="89"/>
      <c r="K69" s="89"/>
      <c r="M69" s="237"/>
      <c r="N69" s="237"/>
      <c r="O69" s="237"/>
    </row>
    <row r="70" spans="1:15" x14ac:dyDescent="0.3">
      <c r="A70" s="90" t="s">
        <v>241</v>
      </c>
      <c r="B70" s="89" t="s">
        <v>237</v>
      </c>
      <c r="C70" s="90"/>
      <c r="D70" s="219" t="s">
        <v>162</v>
      </c>
      <c r="E70" s="89"/>
      <c r="F70" s="89"/>
      <c r="G70" s="89"/>
      <c r="H70" s="89"/>
      <c r="I70" s="89"/>
      <c r="J70" s="89"/>
      <c r="K70" s="89"/>
      <c r="M70" s="234"/>
      <c r="N70" s="236"/>
      <c r="O70" s="236"/>
    </row>
    <row r="71" spans="1:15" x14ac:dyDescent="0.3">
      <c r="A71" s="90" t="s">
        <v>247</v>
      </c>
      <c r="B71" s="89" t="s">
        <v>224</v>
      </c>
      <c r="C71" s="90"/>
      <c r="D71" s="219" t="s">
        <v>162</v>
      </c>
      <c r="E71" s="219" t="s">
        <v>162</v>
      </c>
      <c r="F71" s="89"/>
      <c r="G71" s="89"/>
      <c r="H71" s="90"/>
      <c r="I71" s="90"/>
      <c r="J71" s="90"/>
      <c r="K71" s="90"/>
      <c r="L71" s="185"/>
      <c r="M71" s="234"/>
      <c r="N71" s="236"/>
      <c r="O71" s="236"/>
    </row>
  </sheetData>
  <sortState ref="B14:N34">
    <sortCondition descending="1" ref="E14:E34"/>
  </sortState>
  <mergeCells count="2">
    <mergeCell ref="O4:O5"/>
    <mergeCell ref="AC4:AC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H24" sqref="H24"/>
    </sheetView>
  </sheetViews>
  <sheetFormatPr defaultColWidth="9.109375" defaultRowHeight="15.6" x14ac:dyDescent="0.3"/>
  <cols>
    <col min="1" max="1" width="6.109375" style="188" customWidth="1"/>
    <col min="2" max="2" width="13.6640625" style="209" customWidth="1"/>
    <col min="3" max="3" width="2" style="209" customWidth="1"/>
    <col min="4" max="6" width="17.33203125" style="188" customWidth="1"/>
    <col min="7" max="7" width="5.5546875" style="188" customWidth="1"/>
    <col min="8" max="8" width="15" style="188" customWidth="1"/>
    <col min="9" max="11" width="6.88671875" style="188" customWidth="1"/>
    <col min="12" max="12" width="5.109375" style="188" customWidth="1"/>
    <col min="13" max="13" width="7" style="209" customWidth="1"/>
    <col min="14" max="14" width="21.5546875" style="188" customWidth="1"/>
    <col min="15" max="15" width="11.5546875" style="189" bestFit="1" customWidth="1"/>
    <col min="16" max="16384" width="9.109375" style="188"/>
  </cols>
  <sheetData>
    <row r="1" spans="1:15" x14ac:dyDescent="0.3">
      <c r="B1" s="208" t="s">
        <v>197</v>
      </c>
      <c r="C1" s="208"/>
    </row>
    <row r="2" spans="1:15" x14ac:dyDescent="0.3">
      <c r="H2" s="208" t="s">
        <v>198</v>
      </c>
      <c r="I2" s="189"/>
      <c r="M2" s="208" t="s">
        <v>251</v>
      </c>
    </row>
    <row r="3" spans="1:15" x14ac:dyDescent="0.3">
      <c r="H3" s="210"/>
      <c r="I3" s="189"/>
    </row>
    <row r="4" spans="1:15" x14ac:dyDescent="0.3">
      <c r="I4" s="368" t="s">
        <v>199</v>
      </c>
      <c r="J4" s="368"/>
      <c r="K4" s="368"/>
    </row>
    <row r="5" spans="1:15" s="189" customFormat="1" x14ac:dyDescent="0.3">
      <c r="B5" s="209"/>
      <c r="C5" s="209"/>
      <c r="D5" s="211" t="s">
        <v>19</v>
      </c>
      <c r="E5" s="211" t="s">
        <v>20</v>
      </c>
      <c r="F5" s="211" t="s">
        <v>21</v>
      </c>
      <c r="I5" s="211" t="s">
        <v>19</v>
      </c>
      <c r="J5" s="211" t="s">
        <v>20</v>
      </c>
      <c r="K5" s="211" t="s">
        <v>21</v>
      </c>
      <c r="M5" s="211" t="s">
        <v>253</v>
      </c>
      <c r="N5" s="211" t="s">
        <v>1</v>
      </c>
      <c r="O5" s="211" t="s">
        <v>252</v>
      </c>
    </row>
    <row r="6" spans="1:15" x14ac:dyDescent="0.3">
      <c r="A6" s="192" t="s">
        <v>19</v>
      </c>
      <c r="B6" s="212">
        <v>2010</v>
      </c>
      <c r="C6" s="213"/>
      <c r="D6" s="194" t="s">
        <v>39</v>
      </c>
      <c r="E6" s="194" t="s">
        <v>41</v>
      </c>
      <c r="F6" s="194" t="s">
        <v>45</v>
      </c>
      <c r="H6" s="193" t="s">
        <v>200</v>
      </c>
      <c r="I6" s="192">
        <v>4</v>
      </c>
      <c r="J6" s="192">
        <v>1</v>
      </c>
      <c r="K6" s="192">
        <v>3</v>
      </c>
    </row>
    <row r="7" spans="1:15" x14ac:dyDescent="0.3">
      <c r="A7" s="192" t="s">
        <v>20</v>
      </c>
      <c r="B7" s="212">
        <v>2011</v>
      </c>
      <c r="C7" s="213"/>
      <c r="D7" s="194" t="s">
        <v>45</v>
      </c>
      <c r="E7" s="194" t="s">
        <v>41</v>
      </c>
      <c r="F7" s="194" t="s">
        <v>46</v>
      </c>
      <c r="H7" s="193" t="s">
        <v>204</v>
      </c>
      <c r="I7" s="192">
        <v>2</v>
      </c>
      <c r="J7" s="192"/>
      <c r="K7" s="192">
        <v>1</v>
      </c>
    </row>
    <row r="8" spans="1:15" x14ac:dyDescent="0.3">
      <c r="A8" s="192" t="s">
        <v>21</v>
      </c>
      <c r="B8" s="212" t="s">
        <v>202</v>
      </c>
      <c r="C8" s="213"/>
      <c r="D8" s="194" t="s">
        <v>90</v>
      </c>
      <c r="E8" s="194" t="s">
        <v>103</v>
      </c>
      <c r="F8" s="194" t="s">
        <v>203</v>
      </c>
      <c r="H8" s="193" t="s">
        <v>201</v>
      </c>
      <c r="I8" s="192">
        <v>1</v>
      </c>
      <c r="J8" s="192">
        <v>3</v>
      </c>
      <c r="K8" s="192"/>
    </row>
    <row r="9" spans="1:15" x14ac:dyDescent="0.3">
      <c r="A9" s="192" t="s">
        <v>22</v>
      </c>
      <c r="B9" s="212" t="s">
        <v>205</v>
      </c>
      <c r="C9" s="213"/>
      <c r="D9" s="194" t="s">
        <v>129</v>
      </c>
      <c r="E9" s="194" t="s">
        <v>103</v>
      </c>
      <c r="F9" s="194" t="s">
        <v>45</v>
      </c>
      <c r="H9" s="193" t="s">
        <v>214</v>
      </c>
      <c r="I9" s="192">
        <v>1</v>
      </c>
      <c r="J9" s="192">
        <v>3</v>
      </c>
      <c r="K9" s="192"/>
      <c r="M9" s="263">
        <v>2012</v>
      </c>
      <c r="N9" s="194" t="s">
        <v>132</v>
      </c>
      <c r="O9" s="192">
        <v>39</v>
      </c>
    </row>
    <row r="10" spans="1:15" x14ac:dyDescent="0.3">
      <c r="A10" s="192" t="s">
        <v>23</v>
      </c>
      <c r="B10" s="212" t="s">
        <v>207</v>
      </c>
      <c r="C10" s="213"/>
      <c r="D10" s="194" t="s">
        <v>41</v>
      </c>
      <c r="E10" s="194" t="s">
        <v>45</v>
      </c>
      <c r="F10" s="194" t="s">
        <v>148</v>
      </c>
      <c r="H10" s="193" t="s">
        <v>206</v>
      </c>
      <c r="I10" s="192">
        <v>1</v>
      </c>
      <c r="J10" s="192"/>
      <c r="K10" s="192"/>
      <c r="M10" s="263">
        <v>2013</v>
      </c>
      <c r="N10" s="194" t="s">
        <v>148</v>
      </c>
      <c r="O10" s="192">
        <v>72</v>
      </c>
    </row>
    <row r="11" spans="1:15" x14ac:dyDescent="0.3">
      <c r="A11" s="192" t="s">
        <v>24</v>
      </c>
      <c r="B11" s="212" t="s">
        <v>209</v>
      </c>
      <c r="C11" s="213"/>
      <c r="D11" s="194" t="s">
        <v>45</v>
      </c>
      <c r="E11" s="194" t="s">
        <v>41</v>
      </c>
      <c r="F11" s="194" t="s">
        <v>46</v>
      </c>
      <c r="H11" s="193" t="s">
        <v>208</v>
      </c>
      <c r="I11" s="192">
        <v>1</v>
      </c>
      <c r="J11" s="192"/>
      <c r="K11" s="192"/>
      <c r="M11" s="263">
        <v>2013</v>
      </c>
      <c r="N11" s="194" t="s">
        <v>99</v>
      </c>
      <c r="O11" s="192">
        <v>62</v>
      </c>
    </row>
    <row r="12" spans="1:15" x14ac:dyDescent="0.3">
      <c r="A12" s="192" t="s">
        <v>25</v>
      </c>
      <c r="B12" s="212" t="s">
        <v>211</v>
      </c>
      <c r="C12" s="213"/>
      <c r="D12" s="194" t="s">
        <v>148</v>
      </c>
      <c r="E12" s="194" t="s">
        <v>131</v>
      </c>
      <c r="F12" s="194" t="s">
        <v>46</v>
      </c>
      <c r="H12" s="193" t="s">
        <v>210</v>
      </c>
      <c r="I12" s="192">
        <v>1</v>
      </c>
      <c r="J12" s="192"/>
      <c r="K12" s="192"/>
      <c r="M12" s="263">
        <v>2014</v>
      </c>
      <c r="N12" s="194" t="s">
        <v>163</v>
      </c>
      <c r="O12" s="192">
        <v>213</v>
      </c>
    </row>
    <row r="13" spans="1:15" x14ac:dyDescent="0.3">
      <c r="A13" s="192" t="s">
        <v>26</v>
      </c>
      <c r="B13" s="212" t="s">
        <v>213</v>
      </c>
      <c r="C13" s="213"/>
      <c r="D13" s="194" t="s">
        <v>45</v>
      </c>
      <c r="E13" s="194" t="s">
        <v>131</v>
      </c>
      <c r="F13" s="194" t="s">
        <v>46</v>
      </c>
      <c r="H13" s="193" t="s">
        <v>212</v>
      </c>
      <c r="I13" s="192"/>
      <c r="J13" s="192">
        <v>3</v>
      </c>
      <c r="K13" s="192"/>
      <c r="M13" s="263">
        <v>2014</v>
      </c>
      <c r="N13" s="194" t="s">
        <v>166</v>
      </c>
      <c r="O13" s="192">
        <v>132</v>
      </c>
    </row>
    <row r="14" spans="1:15" x14ac:dyDescent="0.3">
      <c r="A14" s="192" t="s">
        <v>27</v>
      </c>
      <c r="B14" s="212" t="s">
        <v>215</v>
      </c>
      <c r="C14" s="213"/>
      <c r="D14" s="194" t="s">
        <v>45</v>
      </c>
      <c r="E14" s="194" t="s">
        <v>46</v>
      </c>
      <c r="F14" s="194" t="s">
        <v>171</v>
      </c>
      <c r="H14" s="193" t="s">
        <v>216</v>
      </c>
      <c r="I14" s="192"/>
      <c r="J14" s="192">
        <v>1</v>
      </c>
      <c r="K14" s="192">
        <v>4</v>
      </c>
      <c r="M14" s="263">
        <v>2015</v>
      </c>
      <c r="N14" s="194" t="s">
        <v>176</v>
      </c>
      <c r="O14" s="192">
        <v>128</v>
      </c>
    </row>
    <row r="15" spans="1:15" x14ac:dyDescent="0.3">
      <c r="A15" s="192" t="s">
        <v>28</v>
      </c>
      <c r="B15" s="212" t="s">
        <v>217</v>
      </c>
      <c r="C15" s="213"/>
      <c r="D15" s="263" t="s">
        <v>148</v>
      </c>
      <c r="E15" s="263" t="s">
        <v>131</v>
      </c>
      <c r="F15" s="263" t="s">
        <v>45</v>
      </c>
      <c r="H15" s="193" t="s">
        <v>218</v>
      </c>
      <c r="I15" s="192"/>
      <c r="J15" s="192"/>
      <c r="K15" s="192">
        <v>1</v>
      </c>
      <c r="M15" s="263">
        <v>2015</v>
      </c>
      <c r="N15" s="194" t="s">
        <v>148</v>
      </c>
      <c r="O15" s="192">
        <v>120</v>
      </c>
    </row>
    <row r="16" spans="1:15" x14ac:dyDescent="0.3">
      <c r="A16" s="192" t="s">
        <v>29</v>
      </c>
      <c r="B16" s="212" t="s">
        <v>243</v>
      </c>
      <c r="C16" s="213"/>
      <c r="D16" s="263" t="s">
        <v>131</v>
      </c>
      <c r="E16" s="263" t="s">
        <v>103</v>
      </c>
      <c r="F16" s="263" t="s">
        <v>246</v>
      </c>
      <c r="H16" s="193" t="s">
        <v>219</v>
      </c>
      <c r="I16" s="192"/>
      <c r="J16" s="192"/>
      <c r="K16" s="192">
        <v>1</v>
      </c>
      <c r="M16" s="263">
        <v>2016</v>
      </c>
      <c r="N16" s="194" t="s">
        <v>246</v>
      </c>
      <c r="O16" s="192">
        <v>117</v>
      </c>
    </row>
    <row r="17" spans="1:15" x14ac:dyDescent="0.3">
      <c r="A17" s="192" t="s">
        <v>30</v>
      </c>
      <c r="B17" s="212" t="s">
        <v>267</v>
      </c>
      <c r="C17" s="213"/>
      <c r="D17" s="192" t="s">
        <v>266</v>
      </c>
      <c r="E17" s="192" t="s">
        <v>266</v>
      </c>
      <c r="F17" s="192" t="s">
        <v>266</v>
      </c>
      <c r="H17" s="193" t="s">
        <v>250</v>
      </c>
      <c r="I17" s="192"/>
      <c r="J17" s="192"/>
      <c r="K17" s="192">
        <v>1</v>
      </c>
      <c r="M17" s="263">
        <v>2016</v>
      </c>
      <c r="N17" s="192" t="s">
        <v>266</v>
      </c>
      <c r="O17" s="192"/>
    </row>
    <row r="18" spans="1:15" x14ac:dyDescent="0.3">
      <c r="B18" s="213"/>
      <c r="C18" s="213"/>
    </row>
    <row r="19" spans="1:15" x14ac:dyDescent="0.3">
      <c r="B19" s="213"/>
      <c r="C19" s="213"/>
    </row>
    <row r="20" spans="1:15" x14ac:dyDescent="0.3">
      <c r="B20" s="213"/>
      <c r="C20" s="213"/>
    </row>
    <row r="21" spans="1:15" x14ac:dyDescent="0.3">
      <c r="B21" s="213"/>
      <c r="C21" s="213"/>
    </row>
    <row r="22" spans="1:15" x14ac:dyDescent="0.3">
      <c r="B22" s="213"/>
      <c r="C22" s="213"/>
    </row>
    <row r="23" spans="1:15" x14ac:dyDescent="0.3">
      <c r="B23" s="213"/>
      <c r="C23" s="213"/>
    </row>
  </sheetData>
  <mergeCells count="1">
    <mergeCell ref="I4:K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2016-02-02T20:19:31Z</cp:lastPrinted>
  <dcterms:created xsi:type="dcterms:W3CDTF">2010-12-08T20:18:01Z</dcterms:created>
  <dcterms:modified xsi:type="dcterms:W3CDTF">2016-12-06T21:40:25Z</dcterms:modified>
</cp:coreProperties>
</file>